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ylife\Desktop\planes de acción\"/>
    </mc:Choice>
  </mc:AlternateContent>
  <xr:revisionPtr revIDLastSave="0" documentId="8_{441A712F-54AC-4253-809A-B5DE4C7E3A32}" xr6:coauthVersionLast="45" xr6:coauthVersionMax="45" xr10:uidLastSave="{00000000-0000-0000-0000-000000000000}"/>
  <bookViews>
    <workbookView xWindow="-120" yWindow="-120" windowWidth="20730" windowHeight="11160" activeTab="1" xr2:uid="{00000000-000D-0000-FFFF-FFFF00000000}"/>
  </bookViews>
  <sheets>
    <sheet name="CONSOLIDADO" sheetId="1" r:id="rId1"/>
    <sheet name="DETALLADO"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2" l="1"/>
  <c r="N1292" i="1" l="1"/>
  <c r="P1292" i="1" s="1"/>
  <c r="S1292" i="1" s="1"/>
  <c r="T1292" i="1" s="1"/>
  <c r="U1292" i="1" s="1"/>
  <c r="N1294" i="1"/>
  <c r="N1293" i="1"/>
  <c r="N1291" i="1"/>
  <c r="P1291" i="1" s="1"/>
  <c r="S1291" i="1" s="1"/>
  <c r="T1291" i="1" s="1"/>
  <c r="U1291" i="1" s="1"/>
  <c r="M1398" i="1"/>
  <c r="W1397" i="1"/>
  <c r="N1397" i="1"/>
  <c r="P1397" i="1" s="1"/>
  <c r="S1397" i="1" s="1"/>
  <c r="T1397" i="1" s="1"/>
  <c r="U1397" i="1" s="1"/>
  <c r="M1397" i="1"/>
  <c r="W1396" i="1"/>
  <c r="N1396" i="1"/>
  <c r="P1396" i="1" s="1"/>
  <c r="S1396" i="1" s="1"/>
  <c r="T1396" i="1" s="1"/>
  <c r="U1396" i="1" s="1"/>
  <c r="M1396" i="1"/>
  <c r="W1395" i="1"/>
  <c r="N1395" i="1"/>
  <c r="P1395" i="1" s="1"/>
  <c r="S1395" i="1" s="1"/>
  <c r="T1395" i="1" s="1"/>
  <c r="U1395" i="1" s="1"/>
  <c r="M1395" i="1"/>
  <c r="W1394" i="1"/>
  <c r="N1394" i="1"/>
  <c r="P1394" i="1" s="1"/>
  <c r="S1394" i="1" s="1"/>
  <c r="T1394" i="1" s="1"/>
  <c r="U1394" i="1" s="1"/>
  <c r="M1394" i="1"/>
  <c r="W1393" i="1"/>
  <c r="N1393" i="1"/>
  <c r="P1393" i="1" s="1"/>
  <c r="S1393" i="1" s="1"/>
  <c r="T1393" i="1" s="1"/>
  <c r="U1393" i="1" s="1"/>
  <c r="M1393" i="1"/>
  <c r="W1392" i="1"/>
  <c r="N1392" i="1"/>
  <c r="P1392" i="1" s="1"/>
  <c r="S1392" i="1" s="1"/>
  <c r="T1392" i="1" s="1"/>
  <c r="U1392" i="1" s="1"/>
  <c r="M1392" i="1"/>
  <c r="W1391" i="1"/>
  <c r="N1391" i="1"/>
  <c r="P1391" i="1" s="1"/>
  <c r="S1391" i="1" s="1"/>
  <c r="T1391" i="1" s="1"/>
  <c r="U1391" i="1" s="1"/>
  <c r="M1391" i="1"/>
  <c r="W1390" i="1"/>
  <c r="N1390" i="1"/>
  <c r="P1390" i="1" s="1"/>
  <c r="S1390" i="1" s="1"/>
  <c r="T1390" i="1" s="1"/>
  <c r="U1390" i="1" s="1"/>
  <c r="M1390" i="1"/>
  <c r="W1389" i="1"/>
  <c r="N1389" i="1"/>
  <c r="P1389" i="1" s="1"/>
  <c r="S1389" i="1" s="1"/>
  <c r="T1389" i="1" s="1"/>
  <c r="U1389" i="1" s="1"/>
  <c r="M1389" i="1"/>
  <c r="R1388" i="1"/>
  <c r="W1388" i="1" s="1"/>
  <c r="N1388" i="1"/>
  <c r="S1388" i="1" s="1"/>
  <c r="T1388" i="1" s="1"/>
  <c r="U1388" i="1" s="1"/>
  <c r="M1388" i="1"/>
  <c r="L1388" i="1"/>
  <c r="W1387" i="1"/>
  <c r="N1387" i="1"/>
  <c r="P1387" i="1" s="1"/>
  <c r="S1387" i="1" s="1"/>
  <c r="T1387" i="1" s="1"/>
  <c r="U1387" i="1" s="1"/>
  <c r="M1387" i="1"/>
  <c r="W1386" i="1"/>
  <c r="N1386" i="1"/>
  <c r="P1386" i="1" s="1"/>
  <c r="S1386" i="1" s="1"/>
  <c r="T1386" i="1" s="1"/>
  <c r="U1386" i="1" s="1"/>
  <c r="M1386" i="1"/>
  <c r="W1385" i="1"/>
  <c r="N1385" i="1"/>
  <c r="P1385" i="1" s="1"/>
  <c r="S1385" i="1" s="1"/>
  <c r="T1385" i="1" s="1"/>
  <c r="U1385" i="1" s="1"/>
  <c r="M1385" i="1"/>
  <c r="W1384" i="1"/>
  <c r="N1384" i="1"/>
  <c r="P1384" i="1" s="1"/>
  <c r="S1384" i="1" s="1"/>
  <c r="T1384" i="1" s="1"/>
  <c r="U1384" i="1" s="1"/>
  <c r="M1384" i="1"/>
  <c r="W1383" i="1"/>
  <c r="N1383" i="1"/>
  <c r="P1383" i="1" s="1"/>
  <c r="S1383" i="1" s="1"/>
  <c r="T1383" i="1" s="1"/>
  <c r="U1383" i="1" s="1"/>
  <c r="M1383" i="1"/>
  <c r="R1382" i="1"/>
  <c r="W1382" i="1" s="1"/>
  <c r="N1382" i="1"/>
  <c r="P1382" i="1" s="1"/>
  <c r="S1382" i="1" s="1"/>
  <c r="T1382" i="1" s="1"/>
  <c r="U1382" i="1" s="1"/>
  <c r="M1382" i="1"/>
  <c r="R1381" i="1"/>
  <c r="W1381" i="1" s="1"/>
  <c r="N1381" i="1"/>
  <c r="P1381" i="1" s="1"/>
  <c r="S1381" i="1" s="1"/>
  <c r="T1381" i="1" s="1"/>
  <c r="U1381" i="1" s="1"/>
  <c r="M1381" i="1"/>
  <c r="R1380" i="1"/>
  <c r="W1380" i="1" s="1"/>
  <c r="N1380" i="1"/>
  <c r="P1380" i="1" s="1"/>
  <c r="S1380" i="1" s="1"/>
  <c r="T1380" i="1" s="1"/>
  <c r="U1380" i="1" s="1"/>
  <c r="M1380" i="1"/>
  <c r="R1379" i="1"/>
  <c r="W1379" i="1" s="1"/>
  <c r="N1379" i="1"/>
  <c r="P1379" i="1" s="1"/>
  <c r="S1379" i="1" s="1"/>
  <c r="T1379" i="1" s="1"/>
  <c r="U1379" i="1" s="1"/>
  <c r="M1379" i="1"/>
  <c r="R1378" i="1"/>
  <c r="W1378" i="1" s="1"/>
  <c r="N1378" i="1"/>
  <c r="P1378" i="1" s="1"/>
  <c r="S1378" i="1" s="1"/>
  <c r="T1378" i="1" s="1"/>
  <c r="U1378" i="1" s="1"/>
  <c r="M1378" i="1"/>
  <c r="R1377" i="1"/>
  <c r="W1377" i="1" s="1"/>
  <c r="N1377" i="1"/>
  <c r="P1377" i="1" s="1"/>
  <c r="S1377" i="1" s="1"/>
  <c r="T1377" i="1" s="1"/>
  <c r="U1377" i="1" s="1"/>
  <c r="M1377" i="1"/>
  <c r="L1377" i="1"/>
  <c r="N1376" i="1"/>
  <c r="P1376" i="1" s="1"/>
  <c r="Q1376" i="1" s="1"/>
  <c r="R1376" i="1" s="1"/>
  <c r="W1376" i="1" s="1"/>
  <c r="M1376" i="1"/>
  <c r="K1376" i="1"/>
  <c r="L1376" i="1" s="1"/>
  <c r="N1375" i="1"/>
  <c r="P1375" i="1" s="1"/>
  <c r="M1375" i="1"/>
  <c r="K1375" i="1"/>
  <c r="L1375" i="1" s="1"/>
  <c r="N1374" i="1"/>
  <c r="P1374" i="1" s="1"/>
  <c r="Q1374" i="1" s="1"/>
  <c r="R1374" i="1" s="1"/>
  <c r="W1374" i="1" s="1"/>
  <c r="M1374" i="1"/>
  <c r="K1374" i="1"/>
  <c r="L1374" i="1" s="1"/>
  <c r="N1373" i="1"/>
  <c r="P1373" i="1" s="1"/>
  <c r="M1373" i="1"/>
  <c r="K1373" i="1"/>
  <c r="L1373" i="1" s="1"/>
  <c r="W1372" i="1"/>
  <c r="N1372" i="1"/>
  <c r="P1372" i="1" s="1"/>
  <c r="S1372" i="1" s="1"/>
  <c r="T1372" i="1" s="1"/>
  <c r="U1372" i="1" s="1"/>
  <c r="M1372" i="1"/>
  <c r="L1372" i="1"/>
  <c r="W1371" i="1"/>
  <c r="N1371" i="1"/>
  <c r="P1371" i="1" s="1"/>
  <c r="S1371" i="1" s="1"/>
  <c r="T1371" i="1" s="1"/>
  <c r="U1371" i="1" s="1"/>
  <c r="M1371" i="1"/>
  <c r="L1371" i="1"/>
  <c r="W1370" i="1"/>
  <c r="N1370" i="1"/>
  <c r="P1370" i="1" s="1"/>
  <c r="S1370" i="1" s="1"/>
  <c r="T1370" i="1" s="1"/>
  <c r="U1370" i="1" s="1"/>
  <c r="M1370" i="1"/>
  <c r="L1370" i="1"/>
  <c r="W1369" i="1"/>
  <c r="N1369" i="1"/>
  <c r="P1369" i="1" s="1"/>
  <c r="S1369" i="1" s="1"/>
  <c r="T1369" i="1" s="1"/>
  <c r="U1369" i="1" s="1"/>
  <c r="M1369" i="1"/>
  <c r="L1369" i="1"/>
  <c r="W1368" i="1"/>
  <c r="N1368" i="1"/>
  <c r="P1368" i="1" s="1"/>
  <c r="S1368" i="1" s="1"/>
  <c r="T1368" i="1" s="1"/>
  <c r="U1368" i="1" s="1"/>
  <c r="M1368" i="1"/>
  <c r="L1368" i="1"/>
  <c r="W1367" i="1"/>
  <c r="N1367" i="1"/>
  <c r="P1367" i="1" s="1"/>
  <c r="S1367" i="1" s="1"/>
  <c r="T1367" i="1" s="1"/>
  <c r="U1367" i="1" s="1"/>
  <c r="M1367" i="1"/>
  <c r="L1367" i="1"/>
  <c r="W1366" i="1"/>
  <c r="N1366" i="1"/>
  <c r="P1366" i="1" s="1"/>
  <c r="S1366" i="1" s="1"/>
  <c r="T1366" i="1" s="1"/>
  <c r="U1366" i="1" s="1"/>
  <c r="M1366" i="1"/>
  <c r="L1366" i="1"/>
  <c r="W1365" i="1"/>
  <c r="N1365" i="1"/>
  <c r="P1365" i="1" s="1"/>
  <c r="S1365" i="1" s="1"/>
  <c r="T1365" i="1" s="1"/>
  <c r="U1365" i="1" s="1"/>
  <c r="M1365" i="1"/>
  <c r="L1365" i="1"/>
  <c r="W1364" i="1"/>
  <c r="N1364" i="1"/>
  <c r="P1364" i="1" s="1"/>
  <c r="S1364" i="1" s="1"/>
  <c r="T1364" i="1" s="1"/>
  <c r="U1364" i="1" s="1"/>
  <c r="M1364" i="1"/>
  <c r="L1364" i="1"/>
  <c r="W1363" i="1"/>
  <c r="N1363" i="1"/>
  <c r="P1363" i="1" s="1"/>
  <c r="S1363" i="1" s="1"/>
  <c r="T1363" i="1" s="1"/>
  <c r="U1363" i="1" s="1"/>
  <c r="M1363" i="1"/>
  <c r="L1363" i="1"/>
  <c r="W1362" i="1"/>
  <c r="N1362" i="1"/>
  <c r="P1362" i="1" s="1"/>
  <c r="S1362" i="1" s="1"/>
  <c r="T1362" i="1" s="1"/>
  <c r="U1362" i="1" s="1"/>
  <c r="M1362" i="1"/>
  <c r="L1362" i="1"/>
  <c r="W1361" i="1"/>
  <c r="N1361" i="1"/>
  <c r="P1361" i="1" s="1"/>
  <c r="S1361" i="1" s="1"/>
  <c r="T1361" i="1" s="1"/>
  <c r="U1361" i="1" s="1"/>
  <c r="M1361" i="1"/>
  <c r="L1361" i="1"/>
  <c r="W1360" i="1"/>
  <c r="N1360" i="1"/>
  <c r="P1360" i="1" s="1"/>
  <c r="S1360" i="1" s="1"/>
  <c r="T1360" i="1" s="1"/>
  <c r="U1360" i="1" s="1"/>
  <c r="M1360" i="1"/>
  <c r="L1360" i="1"/>
  <c r="W1359" i="1"/>
  <c r="N1359" i="1"/>
  <c r="P1359" i="1" s="1"/>
  <c r="S1359" i="1" s="1"/>
  <c r="T1359" i="1" s="1"/>
  <c r="U1359" i="1" s="1"/>
  <c r="M1359" i="1"/>
  <c r="L1359" i="1"/>
  <c r="W1358" i="1"/>
  <c r="N1358" i="1"/>
  <c r="P1358" i="1" s="1"/>
  <c r="S1358" i="1" s="1"/>
  <c r="T1358" i="1" s="1"/>
  <c r="U1358" i="1" s="1"/>
  <c r="M1358" i="1"/>
  <c r="L1358" i="1"/>
  <c r="R1357" i="1"/>
  <c r="W1357" i="1" s="1"/>
  <c r="N1357" i="1"/>
  <c r="P1357" i="1" s="1"/>
  <c r="S1357" i="1" s="1"/>
  <c r="T1357" i="1" s="1"/>
  <c r="U1357" i="1" s="1"/>
  <c r="M1357" i="1"/>
  <c r="L1357" i="1"/>
  <c r="N1356" i="1"/>
  <c r="P1356" i="1" s="1"/>
  <c r="M1356" i="1"/>
  <c r="L1356" i="1"/>
  <c r="W1355" i="1"/>
  <c r="N1355" i="1"/>
  <c r="P1355" i="1" s="1"/>
  <c r="S1355" i="1" s="1"/>
  <c r="T1355" i="1" s="1"/>
  <c r="U1355" i="1" s="1"/>
  <c r="M1355" i="1"/>
  <c r="L1355" i="1"/>
  <c r="R1354" i="1"/>
  <c r="W1354" i="1" s="1"/>
  <c r="N1354" i="1"/>
  <c r="P1354" i="1" s="1"/>
  <c r="S1354" i="1" s="1"/>
  <c r="T1354" i="1" s="1"/>
  <c r="U1354" i="1" s="1"/>
  <c r="M1354" i="1"/>
  <c r="L1354" i="1"/>
  <c r="N1353" i="1"/>
  <c r="P1353" i="1" s="1"/>
  <c r="M1353" i="1"/>
  <c r="L1353" i="1"/>
  <c r="N1352" i="1"/>
  <c r="P1352" i="1" s="1"/>
  <c r="M1352" i="1"/>
  <c r="L1352" i="1"/>
  <c r="N1351" i="1"/>
  <c r="P1351" i="1" s="1"/>
  <c r="Q1351" i="1" s="1"/>
  <c r="R1351" i="1" s="1"/>
  <c r="W1351" i="1" s="1"/>
  <c r="M1351" i="1"/>
  <c r="L1351" i="1"/>
  <c r="W1350" i="1"/>
  <c r="N1350" i="1"/>
  <c r="P1350" i="1" s="1"/>
  <c r="S1350" i="1" s="1"/>
  <c r="T1350" i="1" s="1"/>
  <c r="U1350" i="1" s="1"/>
  <c r="M1350" i="1"/>
  <c r="L1350" i="1"/>
  <c r="K1350" i="1"/>
  <c r="W1349" i="1"/>
  <c r="N1349" i="1"/>
  <c r="P1349" i="1" s="1"/>
  <c r="S1349" i="1" s="1"/>
  <c r="T1349" i="1" s="1"/>
  <c r="U1349" i="1" s="1"/>
  <c r="M1349" i="1"/>
  <c r="L1349" i="1"/>
  <c r="N1348" i="1"/>
  <c r="P1348" i="1" s="1"/>
  <c r="Q1348" i="1" s="1"/>
  <c r="R1348" i="1" s="1"/>
  <c r="W1348" i="1" s="1"/>
  <c r="M1348" i="1"/>
  <c r="R1347" i="1"/>
  <c r="W1347" i="1" s="1"/>
  <c r="N1347" i="1"/>
  <c r="P1347" i="1" s="1"/>
  <c r="S1347" i="1" s="1"/>
  <c r="T1347" i="1" s="1"/>
  <c r="U1347" i="1" s="1"/>
  <c r="M1347" i="1"/>
  <c r="L1347" i="1"/>
  <c r="W1346" i="1"/>
  <c r="N1346" i="1"/>
  <c r="P1346" i="1" s="1"/>
  <c r="S1346" i="1" s="1"/>
  <c r="T1346" i="1" s="1"/>
  <c r="U1346" i="1" s="1"/>
  <c r="M1346" i="1"/>
  <c r="R1345" i="1"/>
  <c r="W1345" i="1" s="1"/>
  <c r="N1345" i="1"/>
  <c r="P1345" i="1" s="1"/>
  <c r="S1345" i="1" s="1"/>
  <c r="T1345" i="1" s="1"/>
  <c r="U1345" i="1" s="1"/>
  <c r="M1345" i="1"/>
  <c r="L1345" i="1"/>
  <c r="N1344" i="1"/>
  <c r="P1344" i="1" s="1"/>
  <c r="Q1344" i="1" s="1"/>
  <c r="R1344" i="1" s="1"/>
  <c r="W1344" i="1" s="1"/>
  <c r="M1344" i="1"/>
  <c r="N1343" i="1"/>
  <c r="P1343" i="1" s="1"/>
  <c r="M1343" i="1"/>
  <c r="L1343" i="1"/>
  <c r="N1342" i="1"/>
  <c r="P1342" i="1" s="1"/>
  <c r="Q1342" i="1" s="1"/>
  <c r="R1342" i="1" s="1"/>
  <c r="W1342" i="1" s="1"/>
  <c r="M1342" i="1"/>
  <c r="L1342" i="1"/>
  <c r="W1341" i="1"/>
  <c r="N1341" i="1"/>
  <c r="P1341" i="1" s="1"/>
  <c r="S1341" i="1" s="1"/>
  <c r="T1341" i="1" s="1"/>
  <c r="U1341" i="1" s="1"/>
  <c r="M1341" i="1"/>
  <c r="W1340" i="1"/>
  <c r="N1340" i="1"/>
  <c r="P1340" i="1" s="1"/>
  <c r="S1340" i="1" s="1"/>
  <c r="T1340" i="1" s="1"/>
  <c r="U1340" i="1" s="1"/>
  <c r="M1340" i="1"/>
  <c r="W1339" i="1"/>
  <c r="N1339" i="1"/>
  <c r="P1339" i="1" s="1"/>
  <c r="S1339" i="1" s="1"/>
  <c r="T1339" i="1" s="1"/>
  <c r="U1339" i="1" s="1"/>
  <c r="M1339" i="1"/>
  <c r="W1338" i="1"/>
  <c r="N1338" i="1"/>
  <c r="P1338" i="1" s="1"/>
  <c r="S1338" i="1" s="1"/>
  <c r="T1338" i="1" s="1"/>
  <c r="U1338" i="1" s="1"/>
  <c r="M1338" i="1"/>
  <c r="W1337" i="1"/>
  <c r="N1337" i="1"/>
  <c r="P1337" i="1" s="1"/>
  <c r="S1337" i="1" s="1"/>
  <c r="T1337" i="1" s="1"/>
  <c r="U1337" i="1" s="1"/>
  <c r="M1337" i="1"/>
  <c r="W1336" i="1"/>
  <c r="N1336" i="1"/>
  <c r="P1336" i="1" s="1"/>
  <c r="S1336" i="1" s="1"/>
  <c r="T1336" i="1" s="1"/>
  <c r="U1336" i="1" s="1"/>
  <c r="M1336" i="1"/>
  <c r="W1335" i="1"/>
  <c r="N1335" i="1"/>
  <c r="S1335" i="1" s="1"/>
  <c r="T1335" i="1" s="1"/>
  <c r="U1335" i="1" s="1"/>
  <c r="M1335" i="1"/>
  <c r="W1334" i="1"/>
  <c r="N1334" i="1"/>
  <c r="S1334" i="1" s="1"/>
  <c r="T1334" i="1" s="1"/>
  <c r="U1334" i="1" s="1"/>
  <c r="M1334" i="1"/>
  <c r="L1334" i="1"/>
  <c r="W1333" i="1"/>
  <c r="N1333" i="1"/>
  <c r="S1333" i="1" s="1"/>
  <c r="T1333" i="1" s="1"/>
  <c r="U1333" i="1" s="1"/>
  <c r="M1333" i="1"/>
  <c r="L1333" i="1"/>
  <c r="W1332" i="1"/>
  <c r="N1332" i="1"/>
  <c r="S1332" i="1" s="1"/>
  <c r="T1332" i="1" s="1"/>
  <c r="U1332" i="1" s="1"/>
  <c r="M1332" i="1"/>
  <c r="R1331" i="1"/>
  <c r="W1331" i="1" s="1"/>
  <c r="N1331" i="1"/>
  <c r="M1331" i="1"/>
  <c r="N1330" i="1"/>
  <c r="M1330" i="1"/>
  <c r="R1329" i="1"/>
  <c r="W1329" i="1" s="1"/>
  <c r="N1329" i="1"/>
  <c r="P1329" i="1" s="1"/>
  <c r="S1329" i="1" s="1"/>
  <c r="T1329" i="1" s="1"/>
  <c r="U1329" i="1" s="1"/>
  <c r="M1329" i="1"/>
  <c r="L1329" i="1"/>
  <c r="N1328" i="1"/>
  <c r="P1328" i="1" s="1"/>
  <c r="M1328" i="1"/>
  <c r="L1328" i="1"/>
  <c r="R1327" i="1"/>
  <c r="W1327" i="1" s="1"/>
  <c r="N1327" i="1"/>
  <c r="P1327" i="1" s="1"/>
  <c r="S1327" i="1" s="1"/>
  <c r="T1327" i="1" s="1"/>
  <c r="U1327" i="1" s="1"/>
  <c r="M1327" i="1"/>
  <c r="L1327" i="1"/>
  <c r="N1326" i="1"/>
  <c r="P1326" i="1" s="1"/>
  <c r="M1326" i="1"/>
  <c r="L1326" i="1"/>
  <c r="R1325" i="1"/>
  <c r="W1325" i="1" s="1"/>
  <c r="N1325" i="1"/>
  <c r="P1325" i="1" s="1"/>
  <c r="S1325" i="1" s="1"/>
  <c r="T1325" i="1" s="1"/>
  <c r="U1325" i="1" s="1"/>
  <c r="M1325" i="1"/>
  <c r="L1325" i="1"/>
  <c r="N1324" i="1"/>
  <c r="P1324" i="1" s="1"/>
  <c r="Q1324" i="1" s="1"/>
  <c r="R1324" i="1" s="1"/>
  <c r="W1324" i="1" s="1"/>
  <c r="M1324" i="1"/>
  <c r="L1324" i="1"/>
  <c r="R1323" i="1"/>
  <c r="W1323" i="1" s="1"/>
  <c r="N1323" i="1"/>
  <c r="P1323" i="1" s="1"/>
  <c r="S1323" i="1" s="1"/>
  <c r="T1323" i="1" s="1"/>
  <c r="U1323" i="1" s="1"/>
  <c r="M1323" i="1"/>
  <c r="L1323" i="1"/>
  <c r="N1322" i="1"/>
  <c r="P1322" i="1" s="1"/>
  <c r="M1322" i="1"/>
  <c r="L1322" i="1"/>
  <c r="R1321" i="1"/>
  <c r="W1321" i="1" s="1"/>
  <c r="N1321" i="1"/>
  <c r="P1321" i="1" s="1"/>
  <c r="S1321" i="1" s="1"/>
  <c r="T1321" i="1" s="1"/>
  <c r="U1321" i="1" s="1"/>
  <c r="M1321" i="1"/>
  <c r="N1320" i="1"/>
  <c r="P1320" i="1" s="1"/>
  <c r="M1320" i="1"/>
  <c r="L1320" i="1"/>
  <c r="N1319" i="1"/>
  <c r="P1319" i="1" s="1"/>
  <c r="M1319" i="1"/>
  <c r="L1319" i="1"/>
  <c r="N1318" i="1"/>
  <c r="P1318" i="1" s="1"/>
  <c r="Q1318" i="1" s="1"/>
  <c r="R1318" i="1" s="1"/>
  <c r="W1318" i="1" s="1"/>
  <c r="M1318" i="1"/>
  <c r="R1317" i="1"/>
  <c r="W1317" i="1" s="1"/>
  <c r="N1317" i="1"/>
  <c r="P1317" i="1" s="1"/>
  <c r="S1317" i="1" s="1"/>
  <c r="T1317" i="1" s="1"/>
  <c r="U1317" i="1" s="1"/>
  <c r="M1317" i="1"/>
  <c r="R1316" i="1"/>
  <c r="W1316" i="1" s="1"/>
  <c r="N1316" i="1"/>
  <c r="P1316" i="1" s="1"/>
  <c r="S1316" i="1" s="1"/>
  <c r="T1316" i="1" s="1"/>
  <c r="U1316" i="1" s="1"/>
  <c r="M1316" i="1"/>
  <c r="N1315" i="1"/>
  <c r="P1315" i="1" s="1"/>
  <c r="Q1315" i="1" s="1"/>
  <c r="R1315" i="1" s="1"/>
  <c r="W1315" i="1" s="1"/>
  <c r="M1315" i="1"/>
  <c r="L1315" i="1"/>
  <c r="R1314" i="1"/>
  <c r="W1314" i="1" s="1"/>
  <c r="N1314" i="1"/>
  <c r="S1314" i="1" s="1"/>
  <c r="T1314" i="1" s="1"/>
  <c r="U1314" i="1" s="1"/>
  <c r="M1314" i="1"/>
  <c r="L1314" i="1"/>
  <c r="R1313" i="1"/>
  <c r="W1313" i="1" s="1"/>
  <c r="N1313" i="1"/>
  <c r="P1313" i="1" s="1"/>
  <c r="S1313" i="1" s="1"/>
  <c r="T1313" i="1" s="1"/>
  <c r="U1313" i="1" s="1"/>
  <c r="M1313" i="1"/>
  <c r="L1313" i="1"/>
  <c r="R1312" i="1"/>
  <c r="W1312" i="1" s="1"/>
  <c r="N1312" i="1"/>
  <c r="P1312" i="1" s="1"/>
  <c r="S1312" i="1" s="1"/>
  <c r="T1312" i="1" s="1"/>
  <c r="U1312" i="1" s="1"/>
  <c r="M1312" i="1"/>
  <c r="L1312" i="1"/>
  <c r="R1311" i="1"/>
  <c r="W1311" i="1" s="1"/>
  <c r="N1311" i="1"/>
  <c r="P1311" i="1" s="1"/>
  <c r="S1311" i="1" s="1"/>
  <c r="T1311" i="1" s="1"/>
  <c r="U1311" i="1" s="1"/>
  <c r="M1311" i="1"/>
  <c r="L1311" i="1"/>
  <c r="R1310" i="1"/>
  <c r="W1310" i="1" s="1"/>
  <c r="N1310" i="1"/>
  <c r="P1310" i="1" s="1"/>
  <c r="S1310" i="1" s="1"/>
  <c r="T1310" i="1" s="1"/>
  <c r="U1310" i="1" s="1"/>
  <c r="M1310" i="1"/>
  <c r="L1310" i="1"/>
  <c r="R1309" i="1"/>
  <c r="W1309" i="1" s="1"/>
  <c r="N1309" i="1"/>
  <c r="P1309" i="1" s="1"/>
  <c r="S1309" i="1" s="1"/>
  <c r="T1309" i="1" s="1"/>
  <c r="U1309" i="1" s="1"/>
  <c r="M1309" i="1"/>
  <c r="K1309" i="1"/>
  <c r="L1309" i="1" s="1"/>
  <c r="R1308" i="1"/>
  <c r="W1308" i="1" s="1"/>
  <c r="N1308" i="1"/>
  <c r="P1308" i="1" s="1"/>
  <c r="S1308" i="1" s="1"/>
  <c r="T1308" i="1" s="1"/>
  <c r="U1308" i="1" s="1"/>
  <c r="M1308" i="1"/>
  <c r="L1308" i="1"/>
  <c r="R1307" i="1"/>
  <c r="W1307" i="1" s="1"/>
  <c r="N1307" i="1"/>
  <c r="P1307" i="1" s="1"/>
  <c r="S1307" i="1" s="1"/>
  <c r="T1307" i="1" s="1"/>
  <c r="U1307" i="1" s="1"/>
  <c r="M1307" i="1"/>
  <c r="L1307" i="1"/>
  <c r="R1306" i="1"/>
  <c r="W1306" i="1" s="1"/>
  <c r="N1306" i="1"/>
  <c r="S1306" i="1" s="1"/>
  <c r="T1306" i="1" s="1"/>
  <c r="U1306" i="1" s="1"/>
  <c r="M1306" i="1"/>
  <c r="L1306" i="1"/>
  <c r="R1305" i="1"/>
  <c r="W1305" i="1" s="1"/>
  <c r="N1305" i="1"/>
  <c r="P1305" i="1" s="1"/>
  <c r="S1305" i="1" s="1"/>
  <c r="T1305" i="1" s="1"/>
  <c r="U1305" i="1" s="1"/>
  <c r="M1305" i="1"/>
  <c r="L1305" i="1"/>
  <c r="R1304" i="1"/>
  <c r="W1304" i="1" s="1"/>
  <c r="N1304" i="1"/>
  <c r="P1304" i="1" s="1"/>
  <c r="S1304" i="1" s="1"/>
  <c r="T1304" i="1" s="1"/>
  <c r="U1304" i="1" s="1"/>
  <c r="M1304" i="1"/>
  <c r="K1304" i="1"/>
  <c r="L1304" i="1" s="1"/>
  <c r="R1303" i="1"/>
  <c r="W1303" i="1" s="1"/>
  <c r="N1303" i="1"/>
  <c r="P1303" i="1" s="1"/>
  <c r="S1303" i="1" s="1"/>
  <c r="T1303" i="1" s="1"/>
  <c r="U1303" i="1" s="1"/>
  <c r="M1303" i="1"/>
  <c r="L1303" i="1"/>
  <c r="R1302" i="1"/>
  <c r="W1302" i="1" s="1"/>
  <c r="N1302" i="1"/>
  <c r="P1302" i="1" s="1"/>
  <c r="S1302" i="1" s="1"/>
  <c r="T1302" i="1" s="1"/>
  <c r="U1302" i="1" s="1"/>
  <c r="M1302" i="1"/>
  <c r="L1302" i="1"/>
  <c r="R1301" i="1"/>
  <c r="W1301" i="1" s="1"/>
  <c r="N1301" i="1"/>
  <c r="P1301" i="1" s="1"/>
  <c r="S1301" i="1" s="1"/>
  <c r="T1301" i="1" s="1"/>
  <c r="U1301" i="1" s="1"/>
  <c r="M1301" i="1"/>
  <c r="L1301" i="1"/>
  <c r="R1300" i="1"/>
  <c r="W1300" i="1" s="1"/>
  <c r="N1300" i="1"/>
  <c r="P1300" i="1" s="1"/>
  <c r="S1300" i="1" s="1"/>
  <c r="T1300" i="1" s="1"/>
  <c r="U1300" i="1" s="1"/>
  <c r="M1300" i="1"/>
  <c r="L1300" i="1"/>
  <c r="R1299" i="1"/>
  <c r="W1299" i="1" s="1"/>
  <c r="N1299" i="1"/>
  <c r="P1299" i="1" s="1"/>
  <c r="S1299" i="1" s="1"/>
  <c r="T1299" i="1" s="1"/>
  <c r="U1299" i="1" s="1"/>
  <c r="M1299" i="1"/>
  <c r="L1299" i="1"/>
  <c r="R1298" i="1"/>
  <c r="W1298" i="1" s="1"/>
  <c r="N1298" i="1"/>
  <c r="P1298" i="1" s="1"/>
  <c r="S1298" i="1" s="1"/>
  <c r="T1298" i="1" s="1"/>
  <c r="U1298" i="1" s="1"/>
  <c r="M1298" i="1"/>
  <c r="L1298" i="1"/>
  <c r="R1297" i="1"/>
  <c r="W1297" i="1" s="1"/>
  <c r="N1297" i="1"/>
  <c r="P1297" i="1" s="1"/>
  <c r="S1297" i="1" s="1"/>
  <c r="T1297" i="1" s="1"/>
  <c r="U1297" i="1" s="1"/>
  <c r="M1297" i="1"/>
  <c r="K1297" i="1"/>
  <c r="L1297" i="1" s="1"/>
  <c r="R1296" i="1"/>
  <c r="W1296" i="1" s="1"/>
  <c r="N1296" i="1"/>
  <c r="S1296" i="1" s="1"/>
  <c r="T1296" i="1" s="1"/>
  <c r="U1296" i="1" s="1"/>
  <c r="M1296" i="1"/>
  <c r="L1296" i="1"/>
  <c r="R1295" i="1"/>
  <c r="W1295" i="1" s="1"/>
  <c r="N1295" i="1"/>
  <c r="S1295" i="1" s="1"/>
  <c r="T1295" i="1" s="1"/>
  <c r="U1295" i="1" s="1"/>
  <c r="M1295" i="1"/>
  <c r="L1295" i="1"/>
  <c r="R1294" i="1"/>
  <c r="W1294" i="1" s="1"/>
  <c r="S1294" i="1"/>
  <c r="T1294" i="1" s="1"/>
  <c r="U1294" i="1" s="1"/>
  <c r="M1294" i="1"/>
  <c r="R1293" i="1"/>
  <c r="W1293" i="1" s="1"/>
  <c r="S1293" i="1"/>
  <c r="T1293" i="1" s="1"/>
  <c r="U1293" i="1" s="1"/>
  <c r="M1293" i="1"/>
  <c r="R1292" i="1"/>
  <c r="W1292" i="1" s="1"/>
  <c r="M1292" i="1"/>
  <c r="R1291" i="1"/>
  <c r="W1291" i="1" s="1"/>
  <c r="M1291" i="1"/>
  <c r="R1290" i="1"/>
  <c r="W1290" i="1" s="1"/>
  <c r="N1290" i="1"/>
  <c r="P1290" i="1" s="1"/>
  <c r="S1290" i="1" s="1"/>
  <c r="T1290" i="1" s="1"/>
  <c r="U1290" i="1" s="1"/>
  <c r="M1290" i="1"/>
  <c r="R1289" i="1"/>
  <c r="W1289" i="1" s="1"/>
  <c r="N1289" i="1"/>
  <c r="P1289" i="1" s="1"/>
  <c r="S1289" i="1" s="1"/>
  <c r="T1289" i="1" s="1"/>
  <c r="U1289" i="1" s="1"/>
  <c r="M1289" i="1"/>
  <c r="K1289" i="1"/>
  <c r="L1289" i="1" s="1"/>
  <c r="R1288" i="1"/>
  <c r="W1288" i="1" s="1"/>
  <c r="N1288" i="1"/>
  <c r="S1288" i="1" s="1"/>
  <c r="T1288" i="1" s="1"/>
  <c r="U1288" i="1" s="1"/>
  <c r="M1288" i="1"/>
  <c r="L1288" i="1"/>
  <c r="R1287" i="1"/>
  <c r="W1287" i="1" s="1"/>
  <c r="N1287" i="1"/>
  <c r="S1287" i="1" s="1"/>
  <c r="T1287" i="1" s="1"/>
  <c r="U1287" i="1" s="1"/>
  <c r="M1287" i="1"/>
  <c r="L1287" i="1"/>
  <c r="R1286" i="1"/>
  <c r="W1286" i="1" s="1"/>
  <c r="N1286" i="1"/>
  <c r="P1286" i="1" s="1"/>
  <c r="S1286" i="1" s="1"/>
  <c r="T1286" i="1" s="1"/>
  <c r="U1286" i="1" s="1"/>
  <c r="M1286" i="1"/>
  <c r="L1286" i="1"/>
  <c r="R1285" i="1"/>
  <c r="W1285" i="1" s="1"/>
  <c r="N1285" i="1"/>
  <c r="P1285" i="1" s="1"/>
  <c r="S1285" i="1" s="1"/>
  <c r="T1285" i="1" s="1"/>
  <c r="U1285" i="1" s="1"/>
  <c r="M1285" i="1"/>
  <c r="K1285" i="1"/>
  <c r="L1285" i="1" s="1"/>
  <c r="R1284" i="1"/>
  <c r="W1284" i="1" s="1"/>
  <c r="N1284" i="1"/>
  <c r="P1284" i="1" s="1"/>
  <c r="S1284" i="1" s="1"/>
  <c r="T1284" i="1" s="1"/>
  <c r="U1284" i="1" s="1"/>
  <c r="M1284" i="1"/>
  <c r="L1284" i="1"/>
  <c r="N1282" i="1"/>
  <c r="M1282" i="1"/>
  <c r="W1281" i="1"/>
  <c r="N1281" i="1"/>
  <c r="P1281" i="1" s="1"/>
  <c r="S1281" i="1" s="1"/>
  <c r="T1281" i="1" s="1"/>
  <c r="U1281" i="1" s="1"/>
  <c r="M1281" i="1"/>
  <c r="W1280" i="1"/>
  <c r="N1280" i="1"/>
  <c r="P1280" i="1" s="1"/>
  <c r="S1280" i="1" s="1"/>
  <c r="T1280" i="1" s="1"/>
  <c r="U1280" i="1" s="1"/>
  <c r="M1280" i="1"/>
  <c r="W1279" i="1"/>
  <c r="N1279" i="1"/>
  <c r="P1279" i="1" s="1"/>
  <c r="S1279" i="1" s="1"/>
  <c r="T1279" i="1" s="1"/>
  <c r="U1279" i="1" s="1"/>
  <c r="M1279" i="1"/>
  <c r="L1279" i="1"/>
  <c r="W1278" i="1"/>
  <c r="N1278" i="1"/>
  <c r="P1278" i="1" s="1"/>
  <c r="S1278" i="1" s="1"/>
  <c r="T1278" i="1" s="1"/>
  <c r="U1278" i="1" s="1"/>
  <c r="M1278" i="1"/>
  <c r="L1278" i="1"/>
  <c r="W1277" i="1"/>
  <c r="N1277" i="1"/>
  <c r="P1277" i="1" s="1"/>
  <c r="S1277" i="1" s="1"/>
  <c r="T1277" i="1" s="1"/>
  <c r="U1277" i="1" s="1"/>
  <c r="M1277" i="1"/>
  <c r="L1277" i="1"/>
  <c r="W1276" i="1"/>
  <c r="N1276" i="1"/>
  <c r="P1276" i="1" s="1"/>
  <c r="S1276" i="1" s="1"/>
  <c r="T1276" i="1" s="1"/>
  <c r="U1276" i="1" s="1"/>
  <c r="M1276" i="1"/>
  <c r="L1276" i="1"/>
  <c r="W1275" i="1"/>
  <c r="N1275" i="1"/>
  <c r="P1275" i="1" s="1"/>
  <c r="S1275" i="1" s="1"/>
  <c r="T1275" i="1" s="1"/>
  <c r="U1275" i="1" s="1"/>
  <c r="M1275" i="1"/>
  <c r="L1275" i="1"/>
  <c r="W1274" i="1"/>
  <c r="N1274" i="1"/>
  <c r="P1274" i="1" s="1"/>
  <c r="S1274" i="1" s="1"/>
  <c r="T1274" i="1" s="1"/>
  <c r="U1274" i="1" s="1"/>
  <c r="M1274" i="1"/>
  <c r="L1274" i="1"/>
  <c r="W1273" i="1"/>
  <c r="N1273" i="1"/>
  <c r="P1273" i="1" s="1"/>
  <c r="S1273" i="1" s="1"/>
  <c r="T1273" i="1" s="1"/>
  <c r="U1273" i="1" s="1"/>
  <c r="M1273" i="1"/>
  <c r="L1273" i="1"/>
  <c r="W1272" i="1"/>
  <c r="N1272" i="1"/>
  <c r="P1272" i="1" s="1"/>
  <c r="S1272" i="1" s="1"/>
  <c r="T1272" i="1" s="1"/>
  <c r="U1272" i="1" s="1"/>
  <c r="M1272" i="1"/>
  <c r="L1272" i="1"/>
  <c r="W1271" i="1"/>
  <c r="N1271" i="1"/>
  <c r="P1271" i="1" s="1"/>
  <c r="S1271" i="1" s="1"/>
  <c r="T1271" i="1" s="1"/>
  <c r="U1271" i="1" s="1"/>
  <c r="M1271" i="1"/>
  <c r="L1271" i="1"/>
  <c r="W1270" i="1"/>
  <c r="N1270" i="1"/>
  <c r="P1270" i="1" s="1"/>
  <c r="S1270" i="1" s="1"/>
  <c r="T1270" i="1" s="1"/>
  <c r="U1270" i="1" s="1"/>
  <c r="M1270" i="1"/>
  <c r="L1270" i="1"/>
  <c r="W1269" i="1"/>
  <c r="N1269" i="1"/>
  <c r="P1269" i="1" s="1"/>
  <c r="S1269" i="1" s="1"/>
  <c r="T1269" i="1" s="1"/>
  <c r="U1269" i="1" s="1"/>
  <c r="M1269" i="1"/>
  <c r="W1268" i="1"/>
  <c r="N1268" i="1"/>
  <c r="P1268" i="1" s="1"/>
  <c r="S1268" i="1" s="1"/>
  <c r="T1268" i="1" s="1"/>
  <c r="U1268" i="1" s="1"/>
  <c r="M1268" i="1"/>
  <c r="L1268" i="1"/>
  <c r="W1267" i="1"/>
  <c r="N1267" i="1"/>
  <c r="P1267" i="1" s="1"/>
  <c r="S1267" i="1" s="1"/>
  <c r="T1267" i="1" s="1"/>
  <c r="U1267" i="1" s="1"/>
  <c r="M1267" i="1"/>
  <c r="L1267" i="1"/>
  <c r="W1266" i="1"/>
  <c r="N1266" i="1"/>
  <c r="P1266" i="1" s="1"/>
  <c r="S1266" i="1" s="1"/>
  <c r="T1266" i="1" s="1"/>
  <c r="U1266" i="1" s="1"/>
  <c r="M1266" i="1"/>
  <c r="W1265" i="1"/>
  <c r="N1265" i="1"/>
  <c r="P1265" i="1" s="1"/>
  <c r="S1265" i="1" s="1"/>
  <c r="T1265" i="1" s="1"/>
  <c r="U1265" i="1" s="1"/>
  <c r="M1265" i="1"/>
  <c r="W1264" i="1"/>
  <c r="N1264" i="1"/>
  <c r="P1264" i="1" s="1"/>
  <c r="S1264" i="1" s="1"/>
  <c r="T1264" i="1" s="1"/>
  <c r="U1264" i="1" s="1"/>
  <c r="M1264" i="1"/>
  <c r="R1263" i="1"/>
  <c r="W1263" i="1" s="1"/>
  <c r="N1263" i="1"/>
  <c r="P1263" i="1" s="1"/>
  <c r="S1263" i="1" s="1"/>
  <c r="T1263" i="1" s="1"/>
  <c r="U1263" i="1" s="1"/>
  <c r="M1263" i="1"/>
  <c r="W1262" i="1"/>
  <c r="N1262" i="1"/>
  <c r="P1262" i="1" s="1"/>
  <c r="S1262" i="1" s="1"/>
  <c r="T1262" i="1" s="1"/>
  <c r="U1262" i="1" s="1"/>
  <c r="M1262" i="1"/>
  <c r="L1262" i="1"/>
  <c r="W1261" i="1"/>
  <c r="N1261" i="1"/>
  <c r="P1261" i="1" s="1"/>
  <c r="S1261" i="1" s="1"/>
  <c r="T1261" i="1" s="1"/>
  <c r="U1261" i="1" s="1"/>
  <c r="M1261" i="1"/>
  <c r="L1261" i="1"/>
  <c r="W1260" i="1"/>
  <c r="N1260" i="1"/>
  <c r="P1260" i="1" s="1"/>
  <c r="S1260" i="1" s="1"/>
  <c r="T1260" i="1" s="1"/>
  <c r="U1260" i="1" s="1"/>
  <c r="M1260" i="1"/>
  <c r="L1260" i="1"/>
  <c r="W1259" i="1"/>
  <c r="N1259" i="1"/>
  <c r="P1259" i="1" s="1"/>
  <c r="S1259" i="1" s="1"/>
  <c r="T1259" i="1" s="1"/>
  <c r="U1259" i="1" s="1"/>
  <c r="M1259" i="1"/>
  <c r="L1259" i="1"/>
  <c r="W1258" i="1"/>
  <c r="N1258" i="1"/>
  <c r="P1258" i="1" s="1"/>
  <c r="S1258" i="1" s="1"/>
  <c r="T1258" i="1" s="1"/>
  <c r="U1258" i="1" s="1"/>
  <c r="M1258" i="1"/>
  <c r="L1258" i="1"/>
  <c r="N1257" i="1"/>
  <c r="P1257" i="1" s="1"/>
  <c r="M1257" i="1"/>
  <c r="L1257" i="1"/>
  <c r="N1256" i="1"/>
  <c r="M1256" i="1"/>
  <c r="W1255" i="1"/>
  <c r="N1255" i="1"/>
  <c r="P1255" i="1" s="1"/>
  <c r="S1255" i="1" s="1"/>
  <c r="T1255" i="1" s="1"/>
  <c r="U1255" i="1" s="1"/>
  <c r="M1255" i="1"/>
  <c r="W1254" i="1"/>
  <c r="N1254" i="1"/>
  <c r="P1254" i="1" s="1"/>
  <c r="S1254" i="1" s="1"/>
  <c r="T1254" i="1" s="1"/>
  <c r="U1254" i="1" s="1"/>
  <c r="M1254" i="1"/>
  <c r="W1253" i="1"/>
  <c r="N1253" i="1"/>
  <c r="P1253" i="1" s="1"/>
  <c r="S1253" i="1" s="1"/>
  <c r="T1253" i="1" s="1"/>
  <c r="U1253" i="1" s="1"/>
  <c r="M1253" i="1"/>
  <c r="W1252" i="1"/>
  <c r="N1252" i="1"/>
  <c r="P1252" i="1" s="1"/>
  <c r="S1252" i="1" s="1"/>
  <c r="T1252" i="1" s="1"/>
  <c r="U1252" i="1" s="1"/>
  <c r="M1252" i="1"/>
  <c r="W1251" i="1"/>
  <c r="N1251" i="1"/>
  <c r="P1251" i="1" s="1"/>
  <c r="S1251" i="1" s="1"/>
  <c r="T1251" i="1" s="1"/>
  <c r="U1251" i="1" s="1"/>
  <c r="M1251" i="1"/>
  <c r="W1250" i="1"/>
  <c r="N1250" i="1"/>
  <c r="P1250" i="1" s="1"/>
  <c r="S1250" i="1" s="1"/>
  <c r="T1250" i="1" s="1"/>
  <c r="U1250" i="1" s="1"/>
  <c r="M1250" i="1"/>
  <c r="W1249" i="1"/>
  <c r="N1249" i="1"/>
  <c r="P1249" i="1" s="1"/>
  <c r="S1249" i="1" s="1"/>
  <c r="T1249" i="1" s="1"/>
  <c r="U1249" i="1" s="1"/>
  <c r="M1249" i="1"/>
  <c r="W1248" i="1"/>
  <c r="N1248" i="1"/>
  <c r="P1248" i="1" s="1"/>
  <c r="S1248" i="1" s="1"/>
  <c r="T1248" i="1" s="1"/>
  <c r="U1248" i="1" s="1"/>
  <c r="M1248" i="1"/>
  <c r="W1247" i="1"/>
  <c r="N1247" i="1"/>
  <c r="P1247" i="1" s="1"/>
  <c r="S1247" i="1" s="1"/>
  <c r="T1247" i="1" s="1"/>
  <c r="U1247" i="1" s="1"/>
  <c r="M1247" i="1"/>
  <c r="W1246" i="1"/>
  <c r="N1246" i="1"/>
  <c r="P1246" i="1" s="1"/>
  <c r="S1246" i="1" s="1"/>
  <c r="T1246" i="1" s="1"/>
  <c r="U1246" i="1" s="1"/>
  <c r="M1246" i="1"/>
  <c r="W1245" i="1"/>
  <c r="N1245" i="1"/>
  <c r="P1245" i="1" s="1"/>
  <c r="S1245" i="1" s="1"/>
  <c r="T1245" i="1" s="1"/>
  <c r="U1245" i="1" s="1"/>
  <c r="M1245" i="1"/>
  <c r="W1244" i="1"/>
  <c r="N1244" i="1"/>
  <c r="P1244" i="1" s="1"/>
  <c r="S1244" i="1" s="1"/>
  <c r="T1244" i="1" s="1"/>
  <c r="U1244" i="1" s="1"/>
  <c r="M1244" i="1"/>
  <c r="W1243" i="1"/>
  <c r="N1243" i="1"/>
  <c r="P1243" i="1" s="1"/>
  <c r="S1243" i="1" s="1"/>
  <c r="T1243" i="1" s="1"/>
  <c r="U1243" i="1" s="1"/>
  <c r="M1243" i="1"/>
  <c r="W1242" i="1"/>
  <c r="N1242" i="1"/>
  <c r="P1242" i="1" s="1"/>
  <c r="S1242" i="1" s="1"/>
  <c r="T1242" i="1" s="1"/>
  <c r="U1242" i="1" s="1"/>
  <c r="M1242" i="1"/>
  <c r="W1241" i="1"/>
  <c r="N1241" i="1"/>
  <c r="P1241" i="1" s="1"/>
  <c r="S1241" i="1" s="1"/>
  <c r="T1241" i="1" s="1"/>
  <c r="U1241" i="1" s="1"/>
  <c r="M1241" i="1"/>
  <c r="W1240" i="1"/>
  <c r="N1240" i="1"/>
  <c r="P1240" i="1" s="1"/>
  <c r="S1240" i="1" s="1"/>
  <c r="T1240" i="1" s="1"/>
  <c r="U1240" i="1" s="1"/>
  <c r="M1240" i="1"/>
  <c r="W1239" i="1"/>
  <c r="N1239" i="1"/>
  <c r="P1239" i="1" s="1"/>
  <c r="S1239" i="1" s="1"/>
  <c r="T1239" i="1" s="1"/>
  <c r="U1239" i="1" s="1"/>
  <c r="M1239" i="1"/>
  <c r="W1238" i="1"/>
  <c r="N1238" i="1"/>
  <c r="P1238" i="1" s="1"/>
  <c r="S1238" i="1" s="1"/>
  <c r="T1238" i="1" s="1"/>
  <c r="U1238" i="1" s="1"/>
  <c r="M1238" i="1"/>
  <c r="W1237" i="1"/>
  <c r="N1237" i="1"/>
  <c r="P1237" i="1" s="1"/>
  <c r="S1237" i="1" s="1"/>
  <c r="T1237" i="1" s="1"/>
  <c r="U1237" i="1" s="1"/>
  <c r="M1237" i="1"/>
  <c r="W1236" i="1"/>
  <c r="N1236" i="1"/>
  <c r="P1236" i="1" s="1"/>
  <c r="S1236" i="1" s="1"/>
  <c r="T1236" i="1" s="1"/>
  <c r="U1236" i="1" s="1"/>
  <c r="M1236" i="1"/>
  <c r="W1235" i="1"/>
  <c r="N1235" i="1"/>
  <c r="P1235" i="1" s="1"/>
  <c r="S1235" i="1" s="1"/>
  <c r="T1235" i="1" s="1"/>
  <c r="U1235" i="1" s="1"/>
  <c r="M1235" i="1"/>
  <c r="W1234" i="1"/>
  <c r="N1234" i="1"/>
  <c r="P1234" i="1" s="1"/>
  <c r="S1234" i="1" s="1"/>
  <c r="T1234" i="1" s="1"/>
  <c r="U1234" i="1" s="1"/>
  <c r="M1234" i="1"/>
  <c r="W1233" i="1"/>
  <c r="N1233" i="1"/>
  <c r="P1233" i="1" s="1"/>
  <c r="S1233" i="1" s="1"/>
  <c r="T1233" i="1" s="1"/>
  <c r="U1233" i="1" s="1"/>
  <c r="M1233" i="1"/>
  <c r="W1232" i="1"/>
  <c r="N1232" i="1"/>
  <c r="P1232" i="1" s="1"/>
  <c r="S1232" i="1" s="1"/>
  <c r="T1232" i="1" s="1"/>
  <c r="U1232" i="1" s="1"/>
  <c r="M1232" i="1"/>
  <c r="W1231" i="1"/>
  <c r="N1231" i="1"/>
  <c r="P1231" i="1" s="1"/>
  <c r="S1231" i="1" s="1"/>
  <c r="T1231" i="1" s="1"/>
  <c r="U1231" i="1" s="1"/>
  <c r="M1231" i="1"/>
  <c r="W1230" i="1"/>
  <c r="N1230" i="1"/>
  <c r="P1230" i="1" s="1"/>
  <c r="S1230" i="1" s="1"/>
  <c r="T1230" i="1" s="1"/>
  <c r="U1230" i="1" s="1"/>
  <c r="M1230" i="1"/>
  <c r="W1229" i="1"/>
  <c r="N1229" i="1"/>
  <c r="P1229" i="1" s="1"/>
  <c r="S1229" i="1" s="1"/>
  <c r="T1229" i="1" s="1"/>
  <c r="U1229" i="1" s="1"/>
  <c r="M1229" i="1"/>
  <c r="W1228" i="1"/>
  <c r="N1228" i="1"/>
  <c r="P1228" i="1" s="1"/>
  <c r="S1228" i="1" s="1"/>
  <c r="T1228" i="1" s="1"/>
  <c r="U1228" i="1" s="1"/>
  <c r="M1228" i="1"/>
  <c r="W1227" i="1"/>
  <c r="N1227" i="1"/>
  <c r="P1227" i="1" s="1"/>
  <c r="S1227" i="1" s="1"/>
  <c r="T1227" i="1" s="1"/>
  <c r="U1227" i="1" s="1"/>
  <c r="M1227" i="1"/>
  <c r="W1226" i="1"/>
  <c r="N1226" i="1"/>
  <c r="P1226" i="1" s="1"/>
  <c r="S1226" i="1" s="1"/>
  <c r="T1226" i="1" s="1"/>
  <c r="U1226" i="1" s="1"/>
  <c r="M1226" i="1"/>
  <c r="W1225" i="1"/>
  <c r="N1225" i="1"/>
  <c r="P1225" i="1" s="1"/>
  <c r="S1225" i="1" s="1"/>
  <c r="T1225" i="1" s="1"/>
  <c r="U1225" i="1" s="1"/>
  <c r="M1225" i="1"/>
  <c r="W1224" i="1"/>
  <c r="N1224" i="1"/>
  <c r="P1224" i="1" s="1"/>
  <c r="S1224" i="1" s="1"/>
  <c r="T1224" i="1" s="1"/>
  <c r="U1224" i="1" s="1"/>
  <c r="M1224" i="1"/>
  <c r="W1223" i="1"/>
  <c r="N1223" i="1"/>
  <c r="P1223" i="1" s="1"/>
  <c r="S1223" i="1" s="1"/>
  <c r="T1223" i="1" s="1"/>
  <c r="U1223" i="1" s="1"/>
  <c r="M1223" i="1"/>
  <c r="W1222" i="1"/>
  <c r="N1222" i="1"/>
  <c r="P1222" i="1" s="1"/>
  <c r="S1222" i="1" s="1"/>
  <c r="T1222" i="1" s="1"/>
  <c r="U1222" i="1" s="1"/>
  <c r="M1222" i="1"/>
  <c r="W1221" i="1"/>
  <c r="N1221" i="1"/>
  <c r="P1221" i="1" s="1"/>
  <c r="S1221" i="1" s="1"/>
  <c r="T1221" i="1" s="1"/>
  <c r="U1221" i="1" s="1"/>
  <c r="M1221" i="1"/>
  <c r="W1220" i="1"/>
  <c r="N1220" i="1"/>
  <c r="P1220" i="1" s="1"/>
  <c r="S1220" i="1" s="1"/>
  <c r="T1220" i="1" s="1"/>
  <c r="U1220" i="1" s="1"/>
  <c r="M1220" i="1"/>
  <c r="W1219" i="1"/>
  <c r="N1219" i="1"/>
  <c r="P1219" i="1" s="1"/>
  <c r="S1219" i="1" s="1"/>
  <c r="T1219" i="1" s="1"/>
  <c r="U1219" i="1" s="1"/>
  <c r="M1219" i="1"/>
  <c r="W1218" i="1"/>
  <c r="N1218" i="1"/>
  <c r="P1218" i="1" s="1"/>
  <c r="S1218" i="1" s="1"/>
  <c r="T1218" i="1" s="1"/>
  <c r="U1218" i="1" s="1"/>
  <c r="M1218" i="1"/>
  <c r="W1217" i="1"/>
  <c r="N1217" i="1"/>
  <c r="P1217" i="1" s="1"/>
  <c r="S1217" i="1" s="1"/>
  <c r="T1217" i="1" s="1"/>
  <c r="U1217" i="1" s="1"/>
  <c r="M1217" i="1"/>
  <c r="W1216" i="1"/>
  <c r="N1216" i="1"/>
  <c r="P1216" i="1" s="1"/>
  <c r="S1216" i="1" s="1"/>
  <c r="T1216" i="1" s="1"/>
  <c r="U1216" i="1" s="1"/>
  <c r="M1216" i="1"/>
  <c r="W1215" i="1"/>
  <c r="N1215" i="1"/>
  <c r="P1215" i="1" s="1"/>
  <c r="S1215" i="1" s="1"/>
  <c r="T1215" i="1" s="1"/>
  <c r="U1215" i="1" s="1"/>
  <c r="M1215" i="1"/>
  <c r="W1214" i="1"/>
  <c r="N1214" i="1"/>
  <c r="P1214" i="1" s="1"/>
  <c r="S1214" i="1" s="1"/>
  <c r="T1214" i="1" s="1"/>
  <c r="U1214" i="1" s="1"/>
  <c r="M1214" i="1"/>
  <c r="W1213" i="1"/>
  <c r="N1213" i="1"/>
  <c r="P1213" i="1" s="1"/>
  <c r="S1213" i="1" s="1"/>
  <c r="T1213" i="1" s="1"/>
  <c r="U1213" i="1" s="1"/>
  <c r="M1213" i="1"/>
  <c r="W1212" i="1"/>
  <c r="N1212" i="1"/>
  <c r="P1212" i="1" s="1"/>
  <c r="S1212" i="1" s="1"/>
  <c r="T1212" i="1" s="1"/>
  <c r="U1212" i="1" s="1"/>
  <c r="M1212" i="1"/>
  <c r="W1211" i="1"/>
  <c r="N1211" i="1"/>
  <c r="P1211" i="1" s="1"/>
  <c r="S1211" i="1" s="1"/>
  <c r="T1211" i="1" s="1"/>
  <c r="U1211" i="1" s="1"/>
  <c r="M1211" i="1"/>
  <c r="W1210" i="1"/>
  <c r="N1210" i="1"/>
  <c r="P1210" i="1" s="1"/>
  <c r="S1210" i="1" s="1"/>
  <c r="T1210" i="1" s="1"/>
  <c r="U1210" i="1" s="1"/>
  <c r="M1210" i="1"/>
  <c r="W1209" i="1"/>
  <c r="N1209" i="1"/>
  <c r="P1209" i="1" s="1"/>
  <c r="S1209" i="1" s="1"/>
  <c r="T1209" i="1" s="1"/>
  <c r="U1209" i="1" s="1"/>
  <c r="M1209" i="1"/>
  <c r="W1208" i="1"/>
  <c r="N1208" i="1"/>
  <c r="P1208" i="1" s="1"/>
  <c r="S1208" i="1" s="1"/>
  <c r="T1208" i="1" s="1"/>
  <c r="U1208" i="1" s="1"/>
  <c r="M1208" i="1"/>
  <c r="W1207" i="1"/>
  <c r="N1207" i="1"/>
  <c r="P1207" i="1" s="1"/>
  <c r="S1207" i="1" s="1"/>
  <c r="T1207" i="1" s="1"/>
  <c r="U1207" i="1" s="1"/>
  <c r="M1207" i="1"/>
  <c r="W1206" i="1"/>
  <c r="N1206" i="1"/>
  <c r="P1206" i="1" s="1"/>
  <c r="S1206" i="1" s="1"/>
  <c r="T1206" i="1" s="1"/>
  <c r="U1206" i="1" s="1"/>
  <c r="M1206" i="1"/>
  <c r="W1205" i="1"/>
  <c r="N1205" i="1"/>
  <c r="P1205" i="1" s="1"/>
  <c r="S1205" i="1" s="1"/>
  <c r="T1205" i="1" s="1"/>
  <c r="U1205" i="1" s="1"/>
  <c r="M1205" i="1"/>
  <c r="W1204" i="1"/>
  <c r="N1204" i="1"/>
  <c r="P1204" i="1" s="1"/>
  <c r="S1204" i="1" s="1"/>
  <c r="T1204" i="1" s="1"/>
  <c r="U1204" i="1" s="1"/>
  <c r="M1204" i="1"/>
  <c r="W1203" i="1"/>
  <c r="N1203" i="1"/>
  <c r="P1203" i="1" s="1"/>
  <c r="S1203" i="1" s="1"/>
  <c r="T1203" i="1" s="1"/>
  <c r="U1203" i="1" s="1"/>
  <c r="M1203" i="1"/>
  <c r="W1202" i="1"/>
  <c r="N1202" i="1"/>
  <c r="P1202" i="1" s="1"/>
  <c r="S1202" i="1" s="1"/>
  <c r="T1202" i="1" s="1"/>
  <c r="U1202" i="1" s="1"/>
  <c r="M1202" i="1"/>
  <c r="W1201" i="1"/>
  <c r="N1201" i="1"/>
  <c r="P1201" i="1" s="1"/>
  <c r="S1201" i="1" s="1"/>
  <c r="T1201" i="1" s="1"/>
  <c r="U1201" i="1" s="1"/>
  <c r="M1201" i="1"/>
  <c r="W1200" i="1"/>
  <c r="N1200" i="1"/>
  <c r="P1200" i="1" s="1"/>
  <c r="S1200" i="1" s="1"/>
  <c r="T1200" i="1" s="1"/>
  <c r="U1200" i="1" s="1"/>
  <c r="M1200" i="1"/>
  <c r="W1199" i="1"/>
  <c r="N1199" i="1"/>
  <c r="P1199" i="1" s="1"/>
  <c r="S1199" i="1" s="1"/>
  <c r="T1199" i="1" s="1"/>
  <c r="U1199" i="1" s="1"/>
  <c r="M1199" i="1"/>
  <c r="W1198" i="1"/>
  <c r="N1198" i="1"/>
  <c r="P1198" i="1" s="1"/>
  <c r="S1198" i="1" s="1"/>
  <c r="T1198" i="1" s="1"/>
  <c r="U1198" i="1" s="1"/>
  <c r="M1198" i="1"/>
  <c r="W1197" i="1"/>
  <c r="N1197" i="1"/>
  <c r="P1197" i="1" s="1"/>
  <c r="S1197" i="1" s="1"/>
  <c r="T1197" i="1" s="1"/>
  <c r="U1197" i="1" s="1"/>
  <c r="M1197" i="1"/>
  <c r="W1196" i="1"/>
  <c r="N1196" i="1"/>
  <c r="P1196" i="1" s="1"/>
  <c r="S1196" i="1" s="1"/>
  <c r="T1196" i="1" s="1"/>
  <c r="U1196" i="1" s="1"/>
  <c r="M1196" i="1"/>
  <c r="W1195" i="1"/>
  <c r="N1195" i="1"/>
  <c r="P1195" i="1" s="1"/>
  <c r="S1195" i="1" s="1"/>
  <c r="T1195" i="1" s="1"/>
  <c r="U1195" i="1" s="1"/>
  <c r="M1195" i="1"/>
  <c r="W1194" i="1"/>
  <c r="N1194" i="1"/>
  <c r="P1194" i="1" s="1"/>
  <c r="S1194" i="1" s="1"/>
  <c r="T1194" i="1" s="1"/>
  <c r="U1194" i="1" s="1"/>
  <c r="M1194" i="1"/>
  <c r="W1193" i="1"/>
  <c r="N1193" i="1"/>
  <c r="P1193" i="1" s="1"/>
  <c r="S1193" i="1" s="1"/>
  <c r="T1193" i="1" s="1"/>
  <c r="U1193" i="1" s="1"/>
  <c r="M1193" i="1"/>
  <c r="W1192" i="1"/>
  <c r="N1192" i="1"/>
  <c r="P1192" i="1" s="1"/>
  <c r="S1192" i="1" s="1"/>
  <c r="T1192" i="1" s="1"/>
  <c r="U1192" i="1" s="1"/>
  <c r="M1192" i="1"/>
  <c r="W1191" i="1"/>
  <c r="N1191" i="1"/>
  <c r="P1191" i="1" s="1"/>
  <c r="S1191" i="1" s="1"/>
  <c r="T1191" i="1" s="1"/>
  <c r="U1191" i="1" s="1"/>
  <c r="M1191" i="1"/>
  <c r="W1190" i="1"/>
  <c r="N1190" i="1"/>
  <c r="P1190" i="1" s="1"/>
  <c r="S1190" i="1" s="1"/>
  <c r="T1190" i="1" s="1"/>
  <c r="U1190" i="1" s="1"/>
  <c r="M1190" i="1"/>
  <c r="W1189" i="1"/>
  <c r="N1189" i="1"/>
  <c r="P1189" i="1" s="1"/>
  <c r="S1189" i="1" s="1"/>
  <c r="T1189" i="1" s="1"/>
  <c r="U1189" i="1" s="1"/>
  <c r="M1189" i="1"/>
  <c r="W1188" i="1"/>
  <c r="N1188" i="1"/>
  <c r="P1188" i="1" s="1"/>
  <c r="S1188" i="1" s="1"/>
  <c r="T1188" i="1" s="1"/>
  <c r="U1188" i="1" s="1"/>
  <c r="M1188" i="1"/>
  <c r="W1187" i="1"/>
  <c r="N1187" i="1"/>
  <c r="P1187" i="1" s="1"/>
  <c r="S1187" i="1" s="1"/>
  <c r="T1187" i="1" s="1"/>
  <c r="U1187" i="1" s="1"/>
  <c r="M1187" i="1"/>
  <c r="W1186" i="1"/>
  <c r="N1186" i="1"/>
  <c r="P1186" i="1" s="1"/>
  <c r="S1186" i="1" s="1"/>
  <c r="T1186" i="1" s="1"/>
  <c r="U1186" i="1" s="1"/>
  <c r="M1186" i="1"/>
  <c r="W1185" i="1"/>
  <c r="N1185" i="1"/>
  <c r="P1185" i="1" s="1"/>
  <c r="S1185" i="1" s="1"/>
  <c r="T1185" i="1" s="1"/>
  <c r="U1185" i="1" s="1"/>
  <c r="M1185" i="1"/>
  <c r="W1184" i="1"/>
  <c r="N1184" i="1"/>
  <c r="P1184" i="1" s="1"/>
  <c r="S1184" i="1" s="1"/>
  <c r="T1184" i="1" s="1"/>
  <c r="U1184" i="1" s="1"/>
  <c r="M1184" i="1"/>
  <c r="W1183" i="1"/>
  <c r="N1183" i="1"/>
  <c r="P1183" i="1" s="1"/>
  <c r="S1183" i="1" s="1"/>
  <c r="T1183" i="1" s="1"/>
  <c r="U1183" i="1" s="1"/>
  <c r="M1183" i="1"/>
  <c r="W1182" i="1"/>
  <c r="N1182" i="1"/>
  <c r="P1182" i="1" s="1"/>
  <c r="S1182" i="1" s="1"/>
  <c r="T1182" i="1" s="1"/>
  <c r="U1182" i="1" s="1"/>
  <c r="M1182" i="1"/>
  <c r="W1181" i="1"/>
  <c r="N1181" i="1"/>
  <c r="P1181" i="1" s="1"/>
  <c r="S1181" i="1" s="1"/>
  <c r="T1181" i="1" s="1"/>
  <c r="U1181" i="1" s="1"/>
  <c r="M1181" i="1"/>
  <c r="W1180" i="1"/>
  <c r="N1180" i="1"/>
  <c r="P1180" i="1" s="1"/>
  <c r="S1180" i="1" s="1"/>
  <c r="T1180" i="1" s="1"/>
  <c r="U1180" i="1" s="1"/>
  <c r="M1180" i="1"/>
  <c r="W1179" i="1"/>
  <c r="N1179" i="1"/>
  <c r="P1179" i="1" s="1"/>
  <c r="S1179" i="1" s="1"/>
  <c r="T1179" i="1" s="1"/>
  <c r="U1179" i="1" s="1"/>
  <c r="M1179" i="1"/>
  <c r="W1178" i="1"/>
  <c r="N1178" i="1"/>
  <c r="P1178" i="1" s="1"/>
  <c r="S1178" i="1" s="1"/>
  <c r="T1178" i="1" s="1"/>
  <c r="U1178" i="1" s="1"/>
  <c r="M1178" i="1"/>
  <c r="W1177" i="1"/>
  <c r="N1177" i="1"/>
  <c r="P1177" i="1" s="1"/>
  <c r="S1177" i="1" s="1"/>
  <c r="T1177" i="1" s="1"/>
  <c r="U1177" i="1" s="1"/>
  <c r="M1177" i="1"/>
  <c r="W1176" i="1"/>
  <c r="N1176" i="1"/>
  <c r="P1176" i="1" s="1"/>
  <c r="S1176" i="1" s="1"/>
  <c r="T1176" i="1" s="1"/>
  <c r="U1176" i="1" s="1"/>
  <c r="M1176" i="1"/>
  <c r="W1175" i="1"/>
  <c r="N1175" i="1"/>
  <c r="P1175" i="1" s="1"/>
  <c r="S1175" i="1" s="1"/>
  <c r="T1175" i="1" s="1"/>
  <c r="U1175" i="1" s="1"/>
  <c r="M1175" i="1"/>
  <c r="W1174" i="1"/>
  <c r="N1174" i="1"/>
  <c r="P1174" i="1" s="1"/>
  <c r="S1174" i="1" s="1"/>
  <c r="T1174" i="1" s="1"/>
  <c r="U1174" i="1" s="1"/>
  <c r="M1174" i="1"/>
  <c r="W1173" i="1"/>
  <c r="N1173" i="1"/>
  <c r="P1173" i="1" s="1"/>
  <c r="S1173" i="1" s="1"/>
  <c r="T1173" i="1" s="1"/>
  <c r="U1173" i="1" s="1"/>
  <c r="M1173" i="1"/>
  <c r="W1172" i="1"/>
  <c r="N1172" i="1"/>
  <c r="P1172" i="1" s="1"/>
  <c r="S1172" i="1" s="1"/>
  <c r="T1172" i="1" s="1"/>
  <c r="U1172" i="1" s="1"/>
  <c r="M1172" i="1"/>
  <c r="W1171" i="1"/>
  <c r="N1171" i="1"/>
  <c r="P1171" i="1" s="1"/>
  <c r="S1171" i="1" s="1"/>
  <c r="T1171" i="1" s="1"/>
  <c r="U1171" i="1" s="1"/>
  <c r="M1171" i="1"/>
  <c r="W1170" i="1"/>
  <c r="N1170" i="1"/>
  <c r="P1170" i="1" s="1"/>
  <c r="S1170" i="1" s="1"/>
  <c r="T1170" i="1" s="1"/>
  <c r="U1170" i="1" s="1"/>
  <c r="M1170" i="1"/>
  <c r="W1169" i="1"/>
  <c r="N1169" i="1"/>
  <c r="P1169" i="1" s="1"/>
  <c r="S1169" i="1" s="1"/>
  <c r="T1169" i="1" s="1"/>
  <c r="U1169" i="1" s="1"/>
  <c r="M1169" i="1"/>
  <c r="W1168" i="1"/>
  <c r="N1168" i="1"/>
  <c r="P1168" i="1" s="1"/>
  <c r="S1168" i="1" s="1"/>
  <c r="T1168" i="1" s="1"/>
  <c r="U1168" i="1" s="1"/>
  <c r="M1168" i="1"/>
  <c r="W1167" i="1"/>
  <c r="N1167" i="1"/>
  <c r="P1167" i="1" s="1"/>
  <c r="S1167" i="1" s="1"/>
  <c r="T1167" i="1" s="1"/>
  <c r="U1167" i="1" s="1"/>
  <c r="M1167" i="1"/>
  <c r="W1166" i="1"/>
  <c r="N1166" i="1"/>
  <c r="P1166" i="1" s="1"/>
  <c r="S1166" i="1" s="1"/>
  <c r="T1166" i="1" s="1"/>
  <c r="U1166" i="1" s="1"/>
  <c r="M1166" i="1"/>
  <c r="W1165" i="1"/>
  <c r="N1165" i="1"/>
  <c r="P1165" i="1" s="1"/>
  <c r="S1165" i="1" s="1"/>
  <c r="T1165" i="1" s="1"/>
  <c r="U1165" i="1" s="1"/>
  <c r="M1165" i="1"/>
  <c r="W1164" i="1"/>
  <c r="N1164" i="1"/>
  <c r="P1164" i="1" s="1"/>
  <c r="S1164" i="1" s="1"/>
  <c r="T1164" i="1" s="1"/>
  <c r="U1164" i="1" s="1"/>
  <c r="M1164" i="1"/>
  <c r="W1163" i="1"/>
  <c r="N1163" i="1"/>
  <c r="P1163" i="1" s="1"/>
  <c r="S1163" i="1" s="1"/>
  <c r="T1163" i="1" s="1"/>
  <c r="U1163" i="1" s="1"/>
  <c r="M1163" i="1"/>
  <c r="W1162" i="1"/>
  <c r="N1162" i="1"/>
  <c r="P1162" i="1" s="1"/>
  <c r="S1162" i="1" s="1"/>
  <c r="T1162" i="1" s="1"/>
  <c r="U1162" i="1" s="1"/>
  <c r="M1162" i="1"/>
  <c r="W1161" i="1"/>
  <c r="N1161" i="1"/>
  <c r="P1161" i="1" s="1"/>
  <c r="S1161" i="1" s="1"/>
  <c r="T1161" i="1" s="1"/>
  <c r="U1161" i="1" s="1"/>
  <c r="M1161" i="1"/>
  <c r="W1160" i="1"/>
  <c r="N1160" i="1"/>
  <c r="P1160" i="1" s="1"/>
  <c r="S1160" i="1" s="1"/>
  <c r="T1160" i="1" s="1"/>
  <c r="U1160" i="1" s="1"/>
  <c r="M1160" i="1"/>
  <c r="W1159" i="1"/>
  <c r="N1159" i="1"/>
  <c r="P1159" i="1" s="1"/>
  <c r="S1159" i="1" s="1"/>
  <c r="T1159" i="1" s="1"/>
  <c r="U1159" i="1" s="1"/>
  <c r="M1159" i="1"/>
  <c r="W1158" i="1"/>
  <c r="N1158" i="1"/>
  <c r="P1158" i="1" s="1"/>
  <c r="S1158" i="1" s="1"/>
  <c r="T1158" i="1" s="1"/>
  <c r="U1158" i="1" s="1"/>
  <c r="M1158" i="1"/>
  <c r="W1157" i="1"/>
  <c r="N1157" i="1"/>
  <c r="P1157" i="1" s="1"/>
  <c r="S1157" i="1" s="1"/>
  <c r="T1157" i="1" s="1"/>
  <c r="U1157" i="1" s="1"/>
  <c r="M1157" i="1"/>
  <c r="W1156" i="1"/>
  <c r="N1156" i="1"/>
  <c r="P1156" i="1" s="1"/>
  <c r="S1156" i="1" s="1"/>
  <c r="T1156" i="1" s="1"/>
  <c r="U1156" i="1" s="1"/>
  <c r="M1156" i="1"/>
  <c r="W1155" i="1"/>
  <c r="N1155" i="1"/>
  <c r="P1155" i="1" s="1"/>
  <c r="S1155" i="1" s="1"/>
  <c r="T1155" i="1" s="1"/>
  <c r="U1155" i="1" s="1"/>
  <c r="M1155" i="1"/>
  <c r="W1154" i="1"/>
  <c r="N1154" i="1"/>
  <c r="P1154" i="1" s="1"/>
  <c r="S1154" i="1" s="1"/>
  <c r="T1154" i="1" s="1"/>
  <c r="U1154" i="1" s="1"/>
  <c r="M1154" i="1"/>
  <c r="W1153" i="1"/>
  <c r="N1153" i="1"/>
  <c r="P1153" i="1" s="1"/>
  <c r="S1153" i="1" s="1"/>
  <c r="T1153" i="1" s="1"/>
  <c r="U1153" i="1" s="1"/>
  <c r="M1153" i="1"/>
  <c r="W1152" i="1"/>
  <c r="N1152" i="1"/>
  <c r="P1152" i="1" s="1"/>
  <c r="S1152" i="1" s="1"/>
  <c r="T1152" i="1" s="1"/>
  <c r="U1152" i="1" s="1"/>
  <c r="M1152" i="1"/>
  <c r="W1151" i="1"/>
  <c r="N1151" i="1"/>
  <c r="P1151" i="1" s="1"/>
  <c r="S1151" i="1" s="1"/>
  <c r="T1151" i="1" s="1"/>
  <c r="U1151" i="1" s="1"/>
  <c r="M1151" i="1"/>
  <c r="W1150" i="1"/>
  <c r="N1150" i="1"/>
  <c r="P1150" i="1" s="1"/>
  <c r="S1150" i="1" s="1"/>
  <c r="T1150" i="1" s="1"/>
  <c r="U1150" i="1" s="1"/>
  <c r="M1150" i="1"/>
  <c r="W1149" i="1"/>
  <c r="N1149" i="1"/>
  <c r="P1149" i="1" s="1"/>
  <c r="S1149" i="1" s="1"/>
  <c r="T1149" i="1" s="1"/>
  <c r="U1149" i="1" s="1"/>
  <c r="M1149" i="1"/>
  <c r="W1148" i="1"/>
  <c r="N1148" i="1"/>
  <c r="P1148" i="1" s="1"/>
  <c r="S1148" i="1" s="1"/>
  <c r="T1148" i="1" s="1"/>
  <c r="U1148" i="1" s="1"/>
  <c r="M1148" i="1"/>
  <c r="W1147" i="1"/>
  <c r="N1147" i="1"/>
  <c r="P1147" i="1" s="1"/>
  <c r="S1147" i="1" s="1"/>
  <c r="T1147" i="1" s="1"/>
  <c r="U1147" i="1" s="1"/>
  <c r="M1147" i="1"/>
  <c r="W1146" i="1"/>
  <c r="N1146" i="1"/>
  <c r="P1146" i="1" s="1"/>
  <c r="S1146" i="1" s="1"/>
  <c r="T1146" i="1" s="1"/>
  <c r="U1146" i="1" s="1"/>
  <c r="M1146" i="1"/>
  <c r="W1145" i="1"/>
  <c r="N1145" i="1"/>
  <c r="P1145" i="1" s="1"/>
  <c r="S1145" i="1" s="1"/>
  <c r="T1145" i="1" s="1"/>
  <c r="U1145" i="1" s="1"/>
  <c r="M1145" i="1"/>
  <c r="W1144" i="1"/>
  <c r="N1144" i="1"/>
  <c r="P1144" i="1" s="1"/>
  <c r="S1144" i="1" s="1"/>
  <c r="T1144" i="1" s="1"/>
  <c r="U1144" i="1" s="1"/>
  <c r="M1144" i="1"/>
  <c r="W1143" i="1"/>
  <c r="N1143" i="1"/>
  <c r="P1143" i="1" s="1"/>
  <c r="S1143" i="1" s="1"/>
  <c r="T1143" i="1" s="1"/>
  <c r="U1143" i="1" s="1"/>
  <c r="M1143" i="1"/>
  <c r="W1142" i="1"/>
  <c r="N1142" i="1"/>
  <c r="P1142" i="1" s="1"/>
  <c r="S1142" i="1" s="1"/>
  <c r="T1142" i="1" s="1"/>
  <c r="U1142" i="1" s="1"/>
  <c r="M1142" i="1"/>
  <c r="W1141" i="1"/>
  <c r="N1141" i="1"/>
  <c r="P1141" i="1" s="1"/>
  <c r="S1141" i="1" s="1"/>
  <c r="T1141" i="1" s="1"/>
  <c r="U1141" i="1" s="1"/>
  <c r="M1141" i="1"/>
  <c r="W1140" i="1"/>
  <c r="N1140" i="1"/>
  <c r="P1140" i="1" s="1"/>
  <c r="S1140" i="1" s="1"/>
  <c r="T1140" i="1" s="1"/>
  <c r="U1140" i="1" s="1"/>
  <c r="M1140" i="1"/>
  <c r="W1139" i="1"/>
  <c r="N1139" i="1"/>
  <c r="P1139" i="1" s="1"/>
  <c r="S1139" i="1" s="1"/>
  <c r="T1139" i="1" s="1"/>
  <c r="U1139" i="1" s="1"/>
  <c r="M1139" i="1"/>
  <c r="W1138" i="1"/>
  <c r="N1138" i="1"/>
  <c r="P1138" i="1" s="1"/>
  <c r="S1138" i="1" s="1"/>
  <c r="T1138" i="1" s="1"/>
  <c r="U1138" i="1" s="1"/>
  <c r="M1138" i="1"/>
  <c r="W1137" i="1"/>
  <c r="N1137" i="1"/>
  <c r="P1137" i="1" s="1"/>
  <c r="S1137" i="1" s="1"/>
  <c r="T1137" i="1" s="1"/>
  <c r="U1137" i="1" s="1"/>
  <c r="M1137" i="1"/>
  <c r="W1136" i="1"/>
  <c r="N1136" i="1"/>
  <c r="P1136" i="1" s="1"/>
  <c r="S1136" i="1" s="1"/>
  <c r="T1136" i="1" s="1"/>
  <c r="U1136" i="1" s="1"/>
  <c r="M1136" i="1"/>
  <c r="W1135" i="1"/>
  <c r="N1135" i="1"/>
  <c r="P1135" i="1" s="1"/>
  <c r="S1135" i="1" s="1"/>
  <c r="T1135" i="1" s="1"/>
  <c r="U1135" i="1" s="1"/>
  <c r="M1135" i="1"/>
  <c r="W1134" i="1"/>
  <c r="N1134" i="1"/>
  <c r="P1134" i="1" s="1"/>
  <c r="S1134" i="1" s="1"/>
  <c r="T1134" i="1" s="1"/>
  <c r="U1134" i="1" s="1"/>
  <c r="M1134" i="1"/>
  <c r="W1133" i="1"/>
  <c r="N1133" i="1"/>
  <c r="P1133" i="1" s="1"/>
  <c r="S1133" i="1" s="1"/>
  <c r="T1133" i="1" s="1"/>
  <c r="U1133" i="1" s="1"/>
  <c r="M1133" i="1"/>
  <c r="W1132" i="1"/>
  <c r="N1132" i="1"/>
  <c r="P1132" i="1" s="1"/>
  <c r="S1132" i="1" s="1"/>
  <c r="T1132" i="1" s="1"/>
  <c r="U1132" i="1" s="1"/>
  <c r="M1132" i="1"/>
  <c r="W1131" i="1"/>
  <c r="N1131" i="1"/>
  <c r="P1131" i="1" s="1"/>
  <c r="S1131" i="1" s="1"/>
  <c r="T1131" i="1" s="1"/>
  <c r="U1131" i="1" s="1"/>
  <c r="M1131" i="1"/>
  <c r="W1130" i="1"/>
  <c r="N1130" i="1"/>
  <c r="P1130" i="1" s="1"/>
  <c r="S1130" i="1" s="1"/>
  <c r="T1130" i="1" s="1"/>
  <c r="U1130" i="1" s="1"/>
  <c r="M1130" i="1"/>
  <c r="W1129" i="1"/>
  <c r="N1129" i="1"/>
  <c r="P1129" i="1" s="1"/>
  <c r="S1129" i="1" s="1"/>
  <c r="T1129" i="1" s="1"/>
  <c r="U1129" i="1" s="1"/>
  <c r="M1129" i="1"/>
  <c r="W1128" i="1"/>
  <c r="N1128" i="1"/>
  <c r="P1128" i="1" s="1"/>
  <c r="S1128" i="1" s="1"/>
  <c r="T1128" i="1" s="1"/>
  <c r="U1128" i="1" s="1"/>
  <c r="M1128" i="1"/>
  <c r="W1127" i="1"/>
  <c r="N1127" i="1"/>
  <c r="P1127" i="1" s="1"/>
  <c r="S1127" i="1" s="1"/>
  <c r="T1127" i="1" s="1"/>
  <c r="U1127" i="1" s="1"/>
  <c r="M1127" i="1"/>
  <c r="W1126" i="1"/>
  <c r="N1126" i="1"/>
  <c r="P1126" i="1" s="1"/>
  <c r="S1126" i="1" s="1"/>
  <c r="T1126" i="1" s="1"/>
  <c r="U1126" i="1" s="1"/>
  <c r="M1126" i="1"/>
  <c r="W1125" i="1"/>
  <c r="N1125" i="1"/>
  <c r="P1125" i="1" s="1"/>
  <c r="S1125" i="1" s="1"/>
  <c r="T1125" i="1" s="1"/>
  <c r="U1125" i="1" s="1"/>
  <c r="M1125" i="1"/>
  <c r="W1124" i="1"/>
  <c r="N1124" i="1"/>
  <c r="P1124" i="1" s="1"/>
  <c r="S1124" i="1" s="1"/>
  <c r="T1124" i="1" s="1"/>
  <c r="U1124" i="1" s="1"/>
  <c r="M1124" i="1"/>
  <c r="W1123" i="1"/>
  <c r="N1123" i="1"/>
  <c r="P1123" i="1" s="1"/>
  <c r="S1123" i="1" s="1"/>
  <c r="T1123" i="1" s="1"/>
  <c r="U1123" i="1" s="1"/>
  <c r="M1123" i="1"/>
  <c r="W1122" i="1"/>
  <c r="N1122" i="1"/>
  <c r="P1122" i="1" s="1"/>
  <c r="S1122" i="1" s="1"/>
  <c r="T1122" i="1" s="1"/>
  <c r="U1122" i="1" s="1"/>
  <c r="M1122" i="1"/>
  <c r="W1121" i="1"/>
  <c r="N1121" i="1"/>
  <c r="P1121" i="1" s="1"/>
  <c r="S1121" i="1" s="1"/>
  <c r="T1121" i="1" s="1"/>
  <c r="U1121" i="1" s="1"/>
  <c r="M1121" i="1"/>
  <c r="W1120" i="1"/>
  <c r="N1120" i="1"/>
  <c r="P1120" i="1" s="1"/>
  <c r="S1120" i="1" s="1"/>
  <c r="T1120" i="1" s="1"/>
  <c r="U1120" i="1" s="1"/>
  <c r="M1120" i="1"/>
  <c r="W1119" i="1"/>
  <c r="N1119" i="1"/>
  <c r="P1119" i="1" s="1"/>
  <c r="S1119" i="1" s="1"/>
  <c r="T1119" i="1" s="1"/>
  <c r="U1119" i="1" s="1"/>
  <c r="M1119" i="1"/>
  <c r="W1118" i="1"/>
  <c r="N1118" i="1"/>
  <c r="P1118" i="1" s="1"/>
  <c r="S1118" i="1" s="1"/>
  <c r="T1118" i="1" s="1"/>
  <c r="U1118" i="1" s="1"/>
  <c r="M1118" i="1"/>
  <c r="W1117" i="1"/>
  <c r="N1117" i="1"/>
  <c r="P1117" i="1" s="1"/>
  <c r="S1117" i="1" s="1"/>
  <c r="T1117" i="1" s="1"/>
  <c r="U1117" i="1" s="1"/>
  <c r="M1117" i="1"/>
  <c r="W1116" i="1"/>
  <c r="N1116" i="1"/>
  <c r="P1116" i="1" s="1"/>
  <c r="S1116" i="1" s="1"/>
  <c r="T1116" i="1" s="1"/>
  <c r="U1116" i="1" s="1"/>
  <c r="M1116" i="1"/>
  <c r="W1115" i="1"/>
  <c r="N1115" i="1"/>
  <c r="P1115" i="1" s="1"/>
  <c r="S1115" i="1" s="1"/>
  <c r="T1115" i="1" s="1"/>
  <c r="U1115" i="1" s="1"/>
  <c r="M1115" i="1"/>
  <c r="W1114" i="1"/>
  <c r="N1114" i="1"/>
  <c r="P1114" i="1" s="1"/>
  <c r="S1114" i="1" s="1"/>
  <c r="T1114" i="1" s="1"/>
  <c r="U1114" i="1" s="1"/>
  <c r="M1114" i="1"/>
  <c r="W1113" i="1"/>
  <c r="N1113" i="1"/>
  <c r="P1113" i="1" s="1"/>
  <c r="S1113" i="1" s="1"/>
  <c r="T1113" i="1" s="1"/>
  <c r="U1113" i="1" s="1"/>
  <c r="M1113" i="1"/>
  <c r="W1112" i="1"/>
  <c r="N1112" i="1"/>
  <c r="P1112" i="1" s="1"/>
  <c r="S1112" i="1" s="1"/>
  <c r="T1112" i="1" s="1"/>
  <c r="U1112" i="1" s="1"/>
  <c r="M1112" i="1"/>
  <c r="W1111" i="1"/>
  <c r="N1111" i="1"/>
  <c r="P1111" i="1" s="1"/>
  <c r="S1111" i="1" s="1"/>
  <c r="T1111" i="1" s="1"/>
  <c r="U1111" i="1" s="1"/>
  <c r="M1111" i="1"/>
  <c r="W1110" i="1"/>
  <c r="N1110" i="1"/>
  <c r="P1110" i="1" s="1"/>
  <c r="S1110" i="1" s="1"/>
  <c r="T1110" i="1" s="1"/>
  <c r="U1110" i="1" s="1"/>
  <c r="M1110" i="1"/>
  <c r="W1109" i="1"/>
  <c r="N1109" i="1"/>
  <c r="P1109" i="1" s="1"/>
  <c r="S1109" i="1" s="1"/>
  <c r="T1109" i="1" s="1"/>
  <c r="U1109" i="1" s="1"/>
  <c r="M1109" i="1"/>
  <c r="W1108" i="1"/>
  <c r="N1108" i="1"/>
  <c r="P1108" i="1" s="1"/>
  <c r="S1108" i="1" s="1"/>
  <c r="T1108" i="1" s="1"/>
  <c r="U1108" i="1" s="1"/>
  <c r="M1108" i="1"/>
  <c r="W1107" i="1"/>
  <c r="N1107" i="1"/>
  <c r="P1107" i="1" s="1"/>
  <c r="S1107" i="1" s="1"/>
  <c r="T1107" i="1" s="1"/>
  <c r="U1107" i="1" s="1"/>
  <c r="M1107" i="1"/>
  <c r="W1106" i="1"/>
  <c r="N1106" i="1"/>
  <c r="P1106" i="1" s="1"/>
  <c r="S1106" i="1" s="1"/>
  <c r="T1106" i="1" s="1"/>
  <c r="U1106" i="1" s="1"/>
  <c r="M1106" i="1"/>
  <c r="W1105" i="1"/>
  <c r="N1105" i="1"/>
  <c r="P1105" i="1" s="1"/>
  <c r="S1105" i="1" s="1"/>
  <c r="T1105" i="1" s="1"/>
  <c r="U1105" i="1" s="1"/>
  <c r="M1105" i="1"/>
  <c r="W1104" i="1"/>
  <c r="N1104" i="1"/>
  <c r="P1104" i="1" s="1"/>
  <c r="S1104" i="1" s="1"/>
  <c r="T1104" i="1" s="1"/>
  <c r="U1104" i="1" s="1"/>
  <c r="M1104" i="1"/>
  <c r="W1103" i="1"/>
  <c r="N1103" i="1"/>
  <c r="P1103" i="1" s="1"/>
  <c r="S1103" i="1" s="1"/>
  <c r="T1103" i="1" s="1"/>
  <c r="U1103" i="1" s="1"/>
  <c r="M1103" i="1"/>
  <c r="W1102" i="1"/>
  <c r="N1102" i="1"/>
  <c r="P1102" i="1" s="1"/>
  <c r="S1102" i="1" s="1"/>
  <c r="T1102" i="1" s="1"/>
  <c r="U1102" i="1" s="1"/>
  <c r="M1102" i="1"/>
  <c r="W1101" i="1"/>
  <c r="N1101" i="1"/>
  <c r="P1101" i="1" s="1"/>
  <c r="S1101" i="1" s="1"/>
  <c r="T1101" i="1" s="1"/>
  <c r="U1101" i="1" s="1"/>
  <c r="M1101" i="1"/>
  <c r="W1100" i="1"/>
  <c r="N1100" i="1"/>
  <c r="P1100" i="1" s="1"/>
  <c r="S1100" i="1" s="1"/>
  <c r="T1100" i="1" s="1"/>
  <c r="U1100" i="1" s="1"/>
  <c r="M1100" i="1"/>
  <c r="W1099" i="1"/>
  <c r="N1099" i="1"/>
  <c r="P1099" i="1" s="1"/>
  <c r="S1099" i="1" s="1"/>
  <c r="T1099" i="1" s="1"/>
  <c r="U1099" i="1" s="1"/>
  <c r="M1099" i="1"/>
  <c r="W1098" i="1"/>
  <c r="N1098" i="1"/>
  <c r="P1098" i="1" s="1"/>
  <c r="S1098" i="1" s="1"/>
  <c r="T1098" i="1" s="1"/>
  <c r="U1098" i="1" s="1"/>
  <c r="M1098" i="1"/>
  <c r="W1097" i="1"/>
  <c r="N1097" i="1"/>
  <c r="P1097" i="1" s="1"/>
  <c r="S1097" i="1" s="1"/>
  <c r="T1097" i="1" s="1"/>
  <c r="U1097" i="1" s="1"/>
  <c r="M1097" i="1"/>
  <c r="W1096" i="1"/>
  <c r="N1096" i="1"/>
  <c r="P1096" i="1" s="1"/>
  <c r="S1096" i="1" s="1"/>
  <c r="T1096" i="1" s="1"/>
  <c r="U1096" i="1" s="1"/>
  <c r="M1096" i="1"/>
  <c r="W1095" i="1"/>
  <c r="N1095" i="1"/>
  <c r="P1095" i="1" s="1"/>
  <c r="S1095" i="1" s="1"/>
  <c r="T1095" i="1" s="1"/>
  <c r="U1095" i="1" s="1"/>
  <c r="M1095" i="1"/>
  <c r="W1094" i="1"/>
  <c r="N1094" i="1"/>
  <c r="P1094" i="1" s="1"/>
  <c r="S1094" i="1" s="1"/>
  <c r="T1094" i="1" s="1"/>
  <c r="U1094" i="1" s="1"/>
  <c r="M1094" i="1"/>
  <c r="W1093" i="1"/>
  <c r="N1093" i="1"/>
  <c r="P1093" i="1" s="1"/>
  <c r="S1093" i="1" s="1"/>
  <c r="T1093" i="1" s="1"/>
  <c r="U1093" i="1" s="1"/>
  <c r="M1093" i="1"/>
  <c r="W1092" i="1"/>
  <c r="N1092" i="1"/>
  <c r="P1092" i="1" s="1"/>
  <c r="S1092" i="1" s="1"/>
  <c r="T1092" i="1" s="1"/>
  <c r="U1092" i="1" s="1"/>
  <c r="M1092" i="1"/>
  <c r="W1091" i="1"/>
  <c r="N1091" i="1"/>
  <c r="P1091" i="1" s="1"/>
  <c r="S1091" i="1" s="1"/>
  <c r="T1091" i="1" s="1"/>
  <c r="U1091" i="1" s="1"/>
  <c r="M1091" i="1"/>
  <c r="W1090" i="1"/>
  <c r="N1090" i="1"/>
  <c r="P1090" i="1" s="1"/>
  <c r="S1090" i="1" s="1"/>
  <c r="T1090" i="1" s="1"/>
  <c r="U1090" i="1" s="1"/>
  <c r="M1090" i="1"/>
  <c r="W1089" i="1"/>
  <c r="N1089" i="1"/>
  <c r="P1089" i="1" s="1"/>
  <c r="S1089" i="1" s="1"/>
  <c r="T1089" i="1" s="1"/>
  <c r="U1089" i="1" s="1"/>
  <c r="M1089" i="1"/>
  <c r="W1088" i="1"/>
  <c r="N1088" i="1"/>
  <c r="P1088" i="1" s="1"/>
  <c r="S1088" i="1" s="1"/>
  <c r="T1088" i="1" s="1"/>
  <c r="U1088" i="1" s="1"/>
  <c r="M1088" i="1"/>
  <c r="W1087" i="1"/>
  <c r="N1087" i="1"/>
  <c r="P1087" i="1" s="1"/>
  <c r="S1087" i="1" s="1"/>
  <c r="T1087" i="1" s="1"/>
  <c r="U1087" i="1" s="1"/>
  <c r="M1087" i="1"/>
  <c r="W1086" i="1"/>
  <c r="N1086" i="1"/>
  <c r="P1086" i="1" s="1"/>
  <c r="S1086" i="1" s="1"/>
  <c r="T1086" i="1" s="1"/>
  <c r="U1086" i="1" s="1"/>
  <c r="M1086" i="1"/>
  <c r="W1085" i="1"/>
  <c r="N1085" i="1"/>
  <c r="P1085" i="1" s="1"/>
  <c r="S1085" i="1" s="1"/>
  <c r="T1085" i="1" s="1"/>
  <c r="U1085" i="1" s="1"/>
  <c r="M1085" i="1"/>
  <c r="W1084" i="1"/>
  <c r="N1084" i="1"/>
  <c r="P1084" i="1" s="1"/>
  <c r="S1084" i="1" s="1"/>
  <c r="T1084" i="1" s="1"/>
  <c r="U1084" i="1" s="1"/>
  <c r="M1084" i="1"/>
  <c r="W1083" i="1"/>
  <c r="N1083" i="1"/>
  <c r="P1083" i="1" s="1"/>
  <c r="S1083" i="1" s="1"/>
  <c r="T1083" i="1" s="1"/>
  <c r="U1083" i="1" s="1"/>
  <c r="M1083" i="1"/>
  <c r="W1082" i="1"/>
  <c r="N1082" i="1"/>
  <c r="P1082" i="1" s="1"/>
  <c r="S1082" i="1" s="1"/>
  <c r="T1082" i="1" s="1"/>
  <c r="U1082" i="1" s="1"/>
  <c r="M1082" i="1"/>
  <c r="W1081" i="1"/>
  <c r="N1081" i="1"/>
  <c r="P1081" i="1" s="1"/>
  <c r="S1081" i="1" s="1"/>
  <c r="T1081" i="1" s="1"/>
  <c r="U1081" i="1" s="1"/>
  <c r="M1081" i="1"/>
  <c r="W1080" i="1"/>
  <c r="N1080" i="1"/>
  <c r="P1080" i="1" s="1"/>
  <c r="S1080" i="1" s="1"/>
  <c r="T1080" i="1" s="1"/>
  <c r="U1080" i="1" s="1"/>
  <c r="M1080" i="1"/>
  <c r="W1079" i="1"/>
  <c r="N1079" i="1"/>
  <c r="P1079" i="1" s="1"/>
  <c r="S1079" i="1" s="1"/>
  <c r="T1079" i="1" s="1"/>
  <c r="U1079" i="1" s="1"/>
  <c r="M1079" i="1"/>
  <c r="W1078" i="1"/>
  <c r="N1078" i="1"/>
  <c r="P1078" i="1" s="1"/>
  <c r="S1078" i="1" s="1"/>
  <c r="T1078" i="1" s="1"/>
  <c r="U1078" i="1" s="1"/>
  <c r="M1078" i="1"/>
  <c r="W1077" i="1"/>
  <c r="N1077" i="1"/>
  <c r="P1077" i="1" s="1"/>
  <c r="S1077" i="1" s="1"/>
  <c r="T1077" i="1" s="1"/>
  <c r="U1077" i="1" s="1"/>
  <c r="M1077" i="1"/>
  <c r="W1076" i="1"/>
  <c r="N1076" i="1"/>
  <c r="P1076" i="1" s="1"/>
  <c r="S1076" i="1" s="1"/>
  <c r="T1076" i="1" s="1"/>
  <c r="U1076" i="1" s="1"/>
  <c r="M1076" i="1"/>
  <c r="W1075" i="1"/>
  <c r="N1075" i="1"/>
  <c r="P1075" i="1" s="1"/>
  <c r="S1075" i="1" s="1"/>
  <c r="T1075" i="1" s="1"/>
  <c r="U1075" i="1" s="1"/>
  <c r="M1075" i="1"/>
  <c r="W1074" i="1"/>
  <c r="N1074" i="1"/>
  <c r="P1074" i="1" s="1"/>
  <c r="S1074" i="1" s="1"/>
  <c r="T1074" i="1" s="1"/>
  <c r="U1074" i="1" s="1"/>
  <c r="M1074" i="1"/>
  <c r="W1073" i="1"/>
  <c r="N1073" i="1"/>
  <c r="P1073" i="1" s="1"/>
  <c r="S1073" i="1" s="1"/>
  <c r="T1073" i="1" s="1"/>
  <c r="U1073" i="1" s="1"/>
  <c r="M1073" i="1"/>
  <c r="W1072" i="1"/>
  <c r="N1072" i="1"/>
  <c r="P1072" i="1" s="1"/>
  <c r="S1072" i="1" s="1"/>
  <c r="T1072" i="1" s="1"/>
  <c r="U1072" i="1" s="1"/>
  <c r="M1072" i="1"/>
  <c r="W1071" i="1"/>
  <c r="N1071" i="1"/>
  <c r="P1071" i="1" s="1"/>
  <c r="S1071" i="1" s="1"/>
  <c r="T1071" i="1" s="1"/>
  <c r="U1071" i="1" s="1"/>
  <c r="M1071" i="1"/>
  <c r="W1070" i="1"/>
  <c r="N1070" i="1"/>
  <c r="P1070" i="1" s="1"/>
  <c r="S1070" i="1" s="1"/>
  <c r="T1070" i="1" s="1"/>
  <c r="U1070" i="1" s="1"/>
  <c r="M1070" i="1"/>
  <c r="W1069" i="1"/>
  <c r="N1069" i="1"/>
  <c r="P1069" i="1" s="1"/>
  <c r="S1069" i="1" s="1"/>
  <c r="T1069" i="1" s="1"/>
  <c r="U1069" i="1" s="1"/>
  <c r="M1069" i="1"/>
  <c r="W1068" i="1"/>
  <c r="N1068" i="1"/>
  <c r="P1068" i="1" s="1"/>
  <c r="S1068" i="1" s="1"/>
  <c r="T1068" i="1" s="1"/>
  <c r="U1068" i="1" s="1"/>
  <c r="M1068" i="1"/>
  <c r="W1067" i="1"/>
  <c r="N1067" i="1"/>
  <c r="P1067" i="1" s="1"/>
  <c r="S1067" i="1" s="1"/>
  <c r="T1067" i="1" s="1"/>
  <c r="U1067" i="1" s="1"/>
  <c r="M1067" i="1"/>
  <c r="W1066" i="1"/>
  <c r="N1066" i="1"/>
  <c r="P1066" i="1" s="1"/>
  <c r="S1066" i="1" s="1"/>
  <c r="T1066" i="1" s="1"/>
  <c r="U1066" i="1" s="1"/>
  <c r="M1066" i="1"/>
  <c r="W1065" i="1"/>
  <c r="N1065" i="1"/>
  <c r="P1065" i="1" s="1"/>
  <c r="S1065" i="1" s="1"/>
  <c r="T1065" i="1" s="1"/>
  <c r="U1065" i="1" s="1"/>
  <c r="M1065" i="1"/>
  <c r="W1064" i="1"/>
  <c r="N1064" i="1"/>
  <c r="P1064" i="1" s="1"/>
  <c r="S1064" i="1" s="1"/>
  <c r="T1064" i="1" s="1"/>
  <c r="U1064" i="1" s="1"/>
  <c r="M1064" i="1"/>
  <c r="W1063" i="1"/>
  <c r="N1063" i="1"/>
  <c r="P1063" i="1" s="1"/>
  <c r="S1063" i="1" s="1"/>
  <c r="T1063" i="1" s="1"/>
  <c r="U1063" i="1" s="1"/>
  <c r="M1063" i="1"/>
  <c r="W1062" i="1"/>
  <c r="N1062" i="1"/>
  <c r="P1062" i="1" s="1"/>
  <c r="S1062" i="1" s="1"/>
  <c r="T1062" i="1" s="1"/>
  <c r="U1062" i="1" s="1"/>
  <c r="M1062" i="1"/>
  <c r="W1061" i="1"/>
  <c r="N1061" i="1"/>
  <c r="P1061" i="1" s="1"/>
  <c r="S1061" i="1" s="1"/>
  <c r="T1061" i="1" s="1"/>
  <c r="U1061" i="1" s="1"/>
  <c r="M1061" i="1"/>
  <c r="W1060" i="1"/>
  <c r="N1060" i="1"/>
  <c r="P1060" i="1" s="1"/>
  <c r="S1060" i="1" s="1"/>
  <c r="T1060" i="1" s="1"/>
  <c r="U1060" i="1" s="1"/>
  <c r="M1060" i="1"/>
  <c r="W1059" i="1"/>
  <c r="N1059" i="1"/>
  <c r="P1059" i="1" s="1"/>
  <c r="S1059" i="1" s="1"/>
  <c r="T1059" i="1" s="1"/>
  <c r="U1059" i="1" s="1"/>
  <c r="M1059" i="1"/>
  <c r="W1058" i="1"/>
  <c r="N1058" i="1"/>
  <c r="P1058" i="1" s="1"/>
  <c r="S1058" i="1" s="1"/>
  <c r="T1058" i="1" s="1"/>
  <c r="U1058" i="1" s="1"/>
  <c r="M1058" i="1"/>
  <c r="W1057" i="1"/>
  <c r="N1057" i="1"/>
  <c r="P1057" i="1" s="1"/>
  <c r="S1057" i="1" s="1"/>
  <c r="T1057" i="1" s="1"/>
  <c r="U1057" i="1" s="1"/>
  <c r="M1057" i="1"/>
  <c r="W1056" i="1"/>
  <c r="N1056" i="1"/>
  <c r="P1056" i="1" s="1"/>
  <c r="S1056" i="1" s="1"/>
  <c r="T1056" i="1" s="1"/>
  <c r="U1056" i="1" s="1"/>
  <c r="M1056" i="1"/>
  <c r="W1055" i="1"/>
  <c r="N1055" i="1"/>
  <c r="P1055" i="1" s="1"/>
  <c r="S1055" i="1" s="1"/>
  <c r="T1055" i="1" s="1"/>
  <c r="U1055" i="1" s="1"/>
  <c r="M1055" i="1"/>
  <c r="W1054" i="1"/>
  <c r="N1054" i="1"/>
  <c r="P1054" i="1" s="1"/>
  <c r="S1054" i="1" s="1"/>
  <c r="T1054" i="1" s="1"/>
  <c r="U1054" i="1" s="1"/>
  <c r="M1054" i="1"/>
  <c r="W1053" i="1"/>
  <c r="N1053" i="1"/>
  <c r="P1053" i="1" s="1"/>
  <c r="S1053" i="1" s="1"/>
  <c r="T1053" i="1" s="1"/>
  <c r="U1053" i="1" s="1"/>
  <c r="M1053" i="1"/>
  <c r="W1052" i="1"/>
  <c r="N1052" i="1"/>
  <c r="P1052" i="1" s="1"/>
  <c r="S1052" i="1" s="1"/>
  <c r="T1052" i="1" s="1"/>
  <c r="U1052" i="1" s="1"/>
  <c r="M1052" i="1"/>
  <c r="W1051" i="1"/>
  <c r="N1051" i="1"/>
  <c r="P1051" i="1" s="1"/>
  <c r="S1051" i="1" s="1"/>
  <c r="T1051" i="1" s="1"/>
  <c r="U1051" i="1" s="1"/>
  <c r="M1051" i="1"/>
  <c r="W1050" i="1"/>
  <c r="N1050" i="1"/>
  <c r="P1050" i="1" s="1"/>
  <c r="S1050" i="1" s="1"/>
  <c r="T1050" i="1" s="1"/>
  <c r="U1050" i="1" s="1"/>
  <c r="M1050" i="1"/>
  <c r="W1049" i="1"/>
  <c r="N1049" i="1"/>
  <c r="P1049" i="1" s="1"/>
  <c r="S1049" i="1" s="1"/>
  <c r="T1049" i="1" s="1"/>
  <c r="U1049" i="1" s="1"/>
  <c r="M1049" i="1"/>
  <c r="W1048" i="1"/>
  <c r="N1048" i="1"/>
  <c r="P1048" i="1" s="1"/>
  <c r="S1048" i="1" s="1"/>
  <c r="T1048" i="1" s="1"/>
  <c r="U1048" i="1" s="1"/>
  <c r="M1048" i="1"/>
  <c r="W1047" i="1"/>
  <c r="N1047" i="1"/>
  <c r="P1047" i="1" s="1"/>
  <c r="S1047" i="1" s="1"/>
  <c r="T1047" i="1" s="1"/>
  <c r="U1047" i="1" s="1"/>
  <c r="M1047" i="1"/>
  <c r="W1046" i="1"/>
  <c r="N1046" i="1"/>
  <c r="P1046" i="1" s="1"/>
  <c r="S1046" i="1" s="1"/>
  <c r="T1046" i="1" s="1"/>
  <c r="U1046" i="1" s="1"/>
  <c r="M1046" i="1"/>
  <c r="W1045" i="1"/>
  <c r="N1045" i="1"/>
  <c r="P1045" i="1" s="1"/>
  <c r="S1045" i="1" s="1"/>
  <c r="T1045" i="1" s="1"/>
  <c r="U1045" i="1" s="1"/>
  <c r="M1045" i="1"/>
  <c r="W1044" i="1"/>
  <c r="N1044" i="1"/>
  <c r="P1044" i="1" s="1"/>
  <c r="S1044" i="1" s="1"/>
  <c r="T1044" i="1" s="1"/>
  <c r="U1044" i="1" s="1"/>
  <c r="M1044" i="1"/>
  <c r="W1043" i="1"/>
  <c r="N1043" i="1"/>
  <c r="P1043" i="1" s="1"/>
  <c r="S1043" i="1" s="1"/>
  <c r="T1043" i="1" s="1"/>
  <c r="U1043" i="1" s="1"/>
  <c r="M1043" i="1"/>
  <c r="W1042" i="1"/>
  <c r="N1042" i="1"/>
  <c r="P1042" i="1" s="1"/>
  <c r="S1042" i="1" s="1"/>
  <c r="T1042" i="1" s="1"/>
  <c r="U1042" i="1" s="1"/>
  <c r="M1042" i="1"/>
  <c r="W1041" i="1"/>
  <c r="N1041" i="1"/>
  <c r="P1041" i="1" s="1"/>
  <c r="S1041" i="1" s="1"/>
  <c r="T1041" i="1" s="1"/>
  <c r="U1041" i="1" s="1"/>
  <c r="M1041" i="1"/>
  <c r="W1040" i="1"/>
  <c r="N1040" i="1"/>
  <c r="P1040" i="1" s="1"/>
  <c r="S1040" i="1" s="1"/>
  <c r="T1040" i="1" s="1"/>
  <c r="U1040" i="1" s="1"/>
  <c r="M1040" i="1"/>
  <c r="W1039" i="1"/>
  <c r="N1039" i="1"/>
  <c r="P1039" i="1" s="1"/>
  <c r="S1039" i="1" s="1"/>
  <c r="T1039" i="1" s="1"/>
  <c r="U1039" i="1" s="1"/>
  <c r="M1039" i="1"/>
  <c r="W1038" i="1"/>
  <c r="N1038" i="1"/>
  <c r="P1038" i="1" s="1"/>
  <c r="S1038" i="1" s="1"/>
  <c r="T1038" i="1" s="1"/>
  <c r="U1038" i="1" s="1"/>
  <c r="M1038" i="1"/>
  <c r="W1037" i="1"/>
  <c r="N1037" i="1"/>
  <c r="P1037" i="1" s="1"/>
  <c r="S1037" i="1" s="1"/>
  <c r="T1037" i="1" s="1"/>
  <c r="U1037" i="1" s="1"/>
  <c r="M1037" i="1"/>
  <c r="W1036" i="1"/>
  <c r="N1036" i="1"/>
  <c r="P1036" i="1" s="1"/>
  <c r="S1036" i="1" s="1"/>
  <c r="T1036" i="1" s="1"/>
  <c r="U1036" i="1" s="1"/>
  <c r="M1036" i="1"/>
  <c r="W1035" i="1"/>
  <c r="N1035" i="1"/>
  <c r="P1035" i="1" s="1"/>
  <c r="S1035" i="1" s="1"/>
  <c r="T1035" i="1" s="1"/>
  <c r="U1035" i="1" s="1"/>
  <c r="M1035" i="1"/>
  <c r="W1034" i="1"/>
  <c r="N1034" i="1"/>
  <c r="P1034" i="1" s="1"/>
  <c r="S1034" i="1" s="1"/>
  <c r="T1034" i="1" s="1"/>
  <c r="U1034" i="1" s="1"/>
  <c r="M1034" i="1"/>
  <c r="W1033" i="1"/>
  <c r="N1033" i="1"/>
  <c r="P1033" i="1" s="1"/>
  <c r="S1033" i="1" s="1"/>
  <c r="T1033" i="1" s="1"/>
  <c r="U1033" i="1" s="1"/>
  <c r="M1033" i="1"/>
  <c r="W1032" i="1"/>
  <c r="N1032" i="1"/>
  <c r="P1032" i="1" s="1"/>
  <c r="S1032" i="1" s="1"/>
  <c r="T1032" i="1" s="1"/>
  <c r="U1032" i="1" s="1"/>
  <c r="M1032" i="1"/>
  <c r="W1031" i="1"/>
  <c r="N1031" i="1"/>
  <c r="P1031" i="1" s="1"/>
  <c r="S1031" i="1" s="1"/>
  <c r="T1031" i="1" s="1"/>
  <c r="U1031" i="1" s="1"/>
  <c r="M1031" i="1"/>
  <c r="W1030" i="1"/>
  <c r="N1030" i="1"/>
  <c r="P1030" i="1" s="1"/>
  <c r="S1030" i="1" s="1"/>
  <c r="T1030" i="1" s="1"/>
  <c r="U1030" i="1" s="1"/>
  <c r="M1030" i="1"/>
  <c r="W1029" i="1"/>
  <c r="N1029" i="1"/>
  <c r="P1029" i="1" s="1"/>
  <c r="S1029" i="1" s="1"/>
  <c r="T1029" i="1" s="1"/>
  <c r="U1029" i="1" s="1"/>
  <c r="M1029" i="1"/>
  <c r="W1028" i="1"/>
  <c r="N1028" i="1"/>
  <c r="P1028" i="1" s="1"/>
  <c r="S1028" i="1" s="1"/>
  <c r="T1028" i="1" s="1"/>
  <c r="U1028" i="1" s="1"/>
  <c r="M1028" i="1"/>
  <c r="W1027" i="1"/>
  <c r="N1027" i="1"/>
  <c r="P1027" i="1" s="1"/>
  <c r="S1027" i="1" s="1"/>
  <c r="T1027" i="1" s="1"/>
  <c r="U1027" i="1" s="1"/>
  <c r="M1027" i="1"/>
  <c r="W1026" i="1"/>
  <c r="N1026" i="1"/>
  <c r="P1026" i="1" s="1"/>
  <c r="S1026" i="1" s="1"/>
  <c r="T1026" i="1" s="1"/>
  <c r="U1026" i="1" s="1"/>
  <c r="M1026" i="1"/>
  <c r="W1025" i="1"/>
  <c r="N1025" i="1"/>
  <c r="P1025" i="1" s="1"/>
  <c r="S1025" i="1" s="1"/>
  <c r="T1025" i="1" s="1"/>
  <c r="U1025" i="1" s="1"/>
  <c r="M1025" i="1"/>
  <c r="W1024" i="1"/>
  <c r="N1024" i="1"/>
  <c r="P1024" i="1" s="1"/>
  <c r="S1024" i="1" s="1"/>
  <c r="T1024" i="1" s="1"/>
  <c r="U1024" i="1" s="1"/>
  <c r="M1024" i="1"/>
  <c r="W1023" i="1"/>
  <c r="N1023" i="1"/>
  <c r="P1023" i="1" s="1"/>
  <c r="S1023" i="1" s="1"/>
  <c r="T1023" i="1" s="1"/>
  <c r="U1023" i="1" s="1"/>
  <c r="M1023" i="1"/>
  <c r="W1022" i="1"/>
  <c r="N1022" i="1"/>
  <c r="P1022" i="1" s="1"/>
  <c r="S1022" i="1" s="1"/>
  <c r="T1022" i="1" s="1"/>
  <c r="U1022" i="1" s="1"/>
  <c r="M1022" i="1"/>
  <c r="W1021" i="1"/>
  <c r="N1021" i="1"/>
  <c r="P1021" i="1" s="1"/>
  <c r="S1021" i="1" s="1"/>
  <c r="T1021" i="1" s="1"/>
  <c r="U1021" i="1" s="1"/>
  <c r="M1021" i="1"/>
  <c r="W1020" i="1"/>
  <c r="N1020" i="1"/>
  <c r="P1020" i="1" s="1"/>
  <c r="S1020" i="1" s="1"/>
  <c r="T1020" i="1" s="1"/>
  <c r="U1020" i="1" s="1"/>
  <c r="M1020" i="1"/>
  <c r="W1019" i="1"/>
  <c r="N1019" i="1"/>
  <c r="P1019" i="1" s="1"/>
  <c r="S1019" i="1" s="1"/>
  <c r="T1019" i="1" s="1"/>
  <c r="U1019" i="1" s="1"/>
  <c r="M1019" i="1"/>
  <c r="W1018" i="1"/>
  <c r="N1018" i="1"/>
  <c r="P1018" i="1" s="1"/>
  <c r="S1018" i="1" s="1"/>
  <c r="T1018" i="1" s="1"/>
  <c r="U1018" i="1" s="1"/>
  <c r="M1018" i="1"/>
  <c r="W1017" i="1"/>
  <c r="N1017" i="1"/>
  <c r="P1017" i="1" s="1"/>
  <c r="S1017" i="1" s="1"/>
  <c r="T1017" i="1" s="1"/>
  <c r="U1017" i="1" s="1"/>
  <c r="M1017" i="1"/>
  <c r="W1016" i="1"/>
  <c r="N1016" i="1"/>
  <c r="P1016" i="1" s="1"/>
  <c r="S1016" i="1" s="1"/>
  <c r="T1016" i="1" s="1"/>
  <c r="U1016" i="1" s="1"/>
  <c r="M1016" i="1"/>
  <c r="W1015" i="1"/>
  <c r="N1015" i="1"/>
  <c r="P1015" i="1" s="1"/>
  <c r="S1015" i="1" s="1"/>
  <c r="T1015" i="1" s="1"/>
  <c r="U1015" i="1" s="1"/>
  <c r="M1015" i="1"/>
  <c r="W1014" i="1"/>
  <c r="N1014" i="1"/>
  <c r="P1014" i="1" s="1"/>
  <c r="S1014" i="1" s="1"/>
  <c r="T1014" i="1" s="1"/>
  <c r="U1014" i="1" s="1"/>
  <c r="M1014" i="1"/>
  <c r="W1013" i="1"/>
  <c r="N1013" i="1"/>
  <c r="P1013" i="1" s="1"/>
  <c r="S1013" i="1" s="1"/>
  <c r="T1013" i="1" s="1"/>
  <c r="U1013" i="1" s="1"/>
  <c r="M1013" i="1"/>
  <c r="W1012" i="1"/>
  <c r="N1012" i="1"/>
  <c r="P1012" i="1" s="1"/>
  <c r="S1012" i="1" s="1"/>
  <c r="T1012" i="1" s="1"/>
  <c r="U1012" i="1" s="1"/>
  <c r="M1012" i="1"/>
  <c r="W1011" i="1"/>
  <c r="N1011" i="1"/>
  <c r="P1011" i="1" s="1"/>
  <c r="S1011" i="1" s="1"/>
  <c r="T1011" i="1" s="1"/>
  <c r="U1011" i="1" s="1"/>
  <c r="M1011" i="1"/>
  <c r="W1010" i="1"/>
  <c r="N1010" i="1"/>
  <c r="P1010" i="1" s="1"/>
  <c r="S1010" i="1" s="1"/>
  <c r="T1010" i="1" s="1"/>
  <c r="U1010" i="1" s="1"/>
  <c r="M1010" i="1"/>
  <c r="W1009" i="1"/>
  <c r="N1009" i="1"/>
  <c r="P1009" i="1" s="1"/>
  <c r="S1009" i="1" s="1"/>
  <c r="T1009" i="1" s="1"/>
  <c r="U1009" i="1" s="1"/>
  <c r="M1009" i="1"/>
  <c r="W1008" i="1"/>
  <c r="N1008" i="1"/>
  <c r="P1008" i="1" s="1"/>
  <c r="S1008" i="1" s="1"/>
  <c r="T1008" i="1" s="1"/>
  <c r="U1008" i="1" s="1"/>
  <c r="M1008" i="1"/>
  <c r="W1007" i="1"/>
  <c r="N1007" i="1"/>
  <c r="P1007" i="1" s="1"/>
  <c r="S1007" i="1" s="1"/>
  <c r="T1007" i="1" s="1"/>
  <c r="U1007" i="1" s="1"/>
  <c r="M1007" i="1"/>
  <c r="W1006" i="1"/>
  <c r="N1006" i="1"/>
  <c r="P1006" i="1" s="1"/>
  <c r="S1006" i="1" s="1"/>
  <c r="T1006" i="1" s="1"/>
  <c r="U1006" i="1" s="1"/>
  <c r="M1006" i="1"/>
  <c r="W1005" i="1"/>
  <c r="N1005" i="1"/>
  <c r="P1005" i="1" s="1"/>
  <c r="S1005" i="1" s="1"/>
  <c r="T1005" i="1" s="1"/>
  <c r="U1005" i="1" s="1"/>
  <c r="M1005" i="1"/>
  <c r="W1004" i="1"/>
  <c r="N1004" i="1"/>
  <c r="P1004" i="1" s="1"/>
  <c r="S1004" i="1" s="1"/>
  <c r="T1004" i="1" s="1"/>
  <c r="U1004" i="1" s="1"/>
  <c r="M1004" i="1"/>
  <c r="W1003" i="1"/>
  <c r="N1003" i="1"/>
  <c r="P1003" i="1" s="1"/>
  <c r="S1003" i="1" s="1"/>
  <c r="T1003" i="1" s="1"/>
  <c r="U1003" i="1" s="1"/>
  <c r="M1003" i="1"/>
  <c r="W1002" i="1"/>
  <c r="N1002" i="1"/>
  <c r="P1002" i="1" s="1"/>
  <c r="S1002" i="1" s="1"/>
  <c r="T1002" i="1" s="1"/>
  <c r="U1002" i="1" s="1"/>
  <c r="M1002" i="1"/>
  <c r="W1001" i="1"/>
  <c r="N1001" i="1"/>
  <c r="P1001" i="1" s="1"/>
  <c r="S1001" i="1" s="1"/>
  <c r="T1001" i="1" s="1"/>
  <c r="U1001" i="1" s="1"/>
  <c r="M1001" i="1"/>
  <c r="W1000" i="1"/>
  <c r="N1000" i="1"/>
  <c r="P1000" i="1" s="1"/>
  <c r="S1000" i="1" s="1"/>
  <c r="T1000" i="1" s="1"/>
  <c r="U1000" i="1" s="1"/>
  <c r="M1000" i="1"/>
  <c r="W999" i="1"/>
  <c r="N999" i="1"/>
  <c r="P999" i="1" s="1"/>
  <c r="S999" i="1" s="1"/>
  <c r="T999" i="1" s="1"/>
  <c r="U999" i="1" s="1"/>
  <c r="M999" i="1"/>
  <c r="W998" i="1"/>
  <c r="N998" i="1"/>
  <c r="P998" i="1" s="1"/>
  <c r="S998" i="1" s="1"/>
  <c r="T998" i="1" s="1"/>
  <c r="U998" i="1" s="1"/>
  <c r="M998" i="1"/>
  <c r="W997" i="1"/>
  <c r="N997" i="1"/>
  <c r="P997" i="1" s="1"/>
  <c r="S997" i="1" s="1"/>
  <c r="T997" i="1" s="1"/>
  <c r="U997" i="1" s="1"/>
  <c r="M997" i="1"/>
  <c r="W996" i="1"/>
  <c r="N996" i="1"/>
  <c r="P996" i="1" s="1"/>
  <c r="S996" i="1" s="1"/>
  <c r="T996" i="1" s="1"/>
  <c r="U996" i="1" s="1"/>
  <c r="M996" i="1"/>
  <c r="W995" i="1"/>
  <c r="N995" i="1"/>
  <c r="P995" i="1" s="1"/>
  <c r="S995" i="1" s="1"/>
  <c r="T995" i="1" s="1"/>
  <c r="U995" i="1" s="1"/>
  <c r="M995" i="1"/>
  <c r="W994" i="1"/>
  <c r="N994" i="1"/>
  <c r="P994" i="1" s="1"/>
  <c r="S994" i="1" s="1"/>
  <c r="T994" i="1" s="1"/>
  <c r="U994" i="1" s="1"/>
  <c r="M994" i="1"/>
  <c r="W993" i="1"/>
  <c r="N993" i="1"/>
  <c r="P993" i="1" s="1"/>
  <c r="S993" i="1" s="1"/>
  <c r="T993" i="1" s="1"/>
  <c r="U993" i="1" s="1"/>
  <c r="M993" i="1"/>
  <c r="W992" i="1"/>
  <c r="N992" i="1"/>
  <c r="P992" i="1" s="1"/>
  <c r="S992" i="1" s="1"/>
  <c r="T992" i="1" s="1"/>
  <c r="U992" i="1" s="1"/>
  <c r="M992" i="1"/>
  <c r="W991" i="1"/>
  <c r="N991" i="1"/>
  <c r="P991" i="1" s="1"/>
  <c r="S991" i="1" s="1"/>
  <c r="T991" i="1" s="1"/>
  <c r="U991" i="1" s="1"/>
  <c r="M991" i="1"/>
  <c r="W990" i="1"/>
  <c r="N990" i="1"/>
  <c r="P990" i="1" s="1"/>
  <c r="S990" i="1" s="1"/>
  <c r="T990" i="1" s="1"/>
  <c r="U990" i="1" s="1"/>
  <c r="M990" i="1"/>
  <c r="W989" i="1"/>
  <c r="N989" i="1"/>
  <c r="P989" i="1" s="1"/>
  <c r="S989" i="1" s="1"/>
  <c r="T989" i="1" s="1"/>
  <c r="U989" i="1" s="1"/>
  <c r="M989" i="1"/>
  <c r="W988" i="1"/>
  <c r="N988" i="1"/>
  <c r="P988" i="1" s="1"/>
  <c r="S988" i="1" s="1"/>
  <c r="T988" i="1" s="1"/>
  <c r="U988" i="1" s="1"/>
  <c r="M988" i="1"/>
  <c r="W987" i="1"/>
  <c r="N987" i="1"/>
  <c r="P987" i="1" s="1"/>
  <c r="S987" i="1" s="1"/>
  <c r="T987" i="1" s="1"/>
  <c r="U987" i="1" s="1"/>
  <c r="M987" i="1"/>
  <c r="W986" i="1"/>
  <c r="N986" i="1"/>
  <c r="P986" i="1" s="1"/>
  <c r="S986" i="1" s="1"/>
  <c r="T986" i="1" s="1"/>
  <c r="U986" i="1" s="1"/>
  <c r="M986" i="1"/>
  <c r="W985" i="1"/>
  <c r="N985" i="1"/>
  <c r="P985" i="1" s="1"/>
  <c r="S985" i="1" s="1"/>
  <c r="T985" i="1" s="1"/>
  <c r="U985" i="1" s="1"/>
  <c r="M985" i="1"/>
  <c r="W984" i="1"/>
  <c r="N984" i="1"/>
  <c r="P984" i="1" s="1"/>
  <c r="S984" i="1" s="1"/>
  <c r="T984" i="1" s="1"/>
  <c r="U984" i="1" s="1"/>
  <c r="M984" i="1"/>
  <c r="W983" i="1"/>
  <c r="N983" i="1"/>
  <c r="P983" i="1" s="1"/>
  <c r="S983" i="1" s="1"/>
  <c r="T983" i="1" s="1"/>
  <c r="U983" i="1" s="1"/>
  <c r="M983" i="1"/>
  <c r="W982" i="1"/>
  <c r="N982" i="1"/>
  <c r="P982" i="1" s="1"/>
  <c r="S982" i="1" s="1"/>
  <c r="T982" i="1" s="1"/>
  <c r="U982" i="1" s="1"/>
  <c r="M982" i="1"/>
  <c r="W981" i="1"/>
  <c r="N981" i="1"/>
  <c r="P981" i="1" s="1"/>
  <c r="S981" i="1" s="1"/>
  <c r="T981" i="1" s="1"/>
  <c r="U981" i="1" s="1"/>
  <c r="M981" i="1"/>
  <c r="W980" i="1"/>
  <c r="N980" i="1"/>
  <c r="P980" i="1" s="1"/>
  <c r="S980" i="1" s="1"/>
  <c r="T980" i="1" s="1"/>
  <c r="U980" i="1" s="1"/>
  <c r="M980" i="1"/>
  <c r="W979" i="1"/>
  <c r="N979" i="1"/>
  <c r="P979" i="1" s="1"/>
  <c r="S979" i="1" s="1"/>
  <c r="T979" i="1" s="1"/>
  <c r="U979" i="1" s="1"/>
  <c r="M979" i="1"/>
  <c r="W978" i="1"/>
  <c r="N978" i="1"/>
  <c r="P978" i="1" s="1"/>
  <c r="S978" i="1" s="1"/>
  <c r="T978" i="1" s="1"/>
  <c r="U978" i="1" s="1"/>
  <c r="M978" i="1"/>
  <c r="W977" i="1"/>
  <c r="N977" i="1"/>
  <c r="P977" i="1" s="1"/>
  <c r="S977" i="1" s="1"/>
  <c r="T977" i="1" s="1"/>
  <c r="U977" i="1" s="1"/>
  <c r="M977" i="1"/>
  <c r="W976" i="1"/>
  <c r="N976" i="1"/>
  <c r="P976" i="1" s="1"/>
  <c r="S976" i="1" s="1"/>
  <c r="T976" i="1" s="1"/>
  <c r="U976" i="1" s="1"/>
  <c r="M976" i="1"/>
  <c r="W975" i="1"/>
  <c r="N975" i="1"/>
  <c r="P975" i="1" s="1"/>
  <c r="S975" i="1" s="1"/>
  <c r="T975" i="1" s="1"/>
  <c r="U975" i="1" s="1"/>
  <c r="M975" i="1"/>
  <c r="W974" i="1"/>
  <c r="N974" i="1"/>
  <c r="P974" i="1" s="1"/>
  <c r="S974" i="1" s="1"/>
  <c r="T974" i="1" s="1"/>
  <c r="U974" i="1" s="1"/>
  <c r="M974" i="1"/>
  <c r="W973" i="1"/>
  <c r="N973" i="1"/>
  <c r="P973" i="1" s="1"/>
  <c r="S973" i="1" s="1"/>
  <c r="T973" i="1" s="1"/>
  <c r="U973" i="1" s="1"/>
  <c r="M973" i="1"/>
  <c r="W972" i="1"/>
  <c r="N972" i="1"/>
  <c r="P972" i="1" s="1"/>
  <c r="S972" i="1" s="1"/>
  <c r="T972" i="1" s="1"/>
  <c r="U972" i="1" s="1"/>
  <c r="M972" i="1"/>
  <c r="W971" i="1"/>
  <c r="N971" i="1"/>
  <c r="P971" i="1" s="1"/>
  <c r="S971" i="1" s="1"/>
  <c r="T971" i="1" s="1"/>
  <c r="U971" i="1" s="1"/>
  <c r="M971" i="1"/>
  <c r="W970" i="1"/>
  <c r="N970" i="1"/>
  <c r="P970" i="1" s="1"/>
  <c r="S970" i="1" s="1"/>
  <c r="T970" i="1" s="1"/>
  <c r="U970" i="1" s="1"/>
  <c r="M970" i="1"/>
  <c r="W969" i="1"/>
  <c r="N969" i="1"/>
  <c r="P969" i="1" s="1"/>
  <c r="S969" i="1" s="1"/>
  <c r="T969" i="1" s="1"/>
  <c r="U969" i="1" s="1"/>
  <c r="M969" i="1"/>
  <c r="W968" i="1"/>
  <c r="N968" i="1"/>
  <c r="P968" i="1" s="1"/>
  <c r="S968" i="1" s="1"/>
  <c r="T968" i="1" s="1"/>
  <c r="U968" i="1" s="1"/>
  <c r="M968" i="1"/>
  <c r="W967" i="1"/>
  <c r="N967" i="1"/>
  <c r="P967" i="1" s="1"/>
  <c r="S967" i="1" s="1"/>
  <c r="T967" i="1" s="1"/>
  <c r="U967" i="1" s="1"/>
  <c r="M967" i="1"/>
  <c r="W966" i="1"/>
  <c r="N966" i="1"/>
  <c r="P966" i="1" s="1"/>
  <c r="S966" i="1" s="1"/>
  <c r="T966" i="1" s="1"/>
  <c r="U966" i="1" s="1"/>
  <c r="M966" i="1"/>
  <c r="W965" i="1"/>
  <c r="N965" i="1"/>
  <c r="P965" i="1" s="1"/>
  <c r="S965" i="1" s="1"/>
  <c r="T965" i="1" s="1"/>
  <c r="U965" i="1" s="1"/>
  <c r="M965" i="1"/>
  <c r="W964" i="1"/>
  <c r="N964" i="1"/>
  <c r="P964" i="1" s="1"/>
  <c r="S964" i="1" s="1"/>
  <c r="T964" i="1" s="1"/>
  <c r="U964" i="1" s="1"/>
  <c r="M964" i="1"/>
  <c r="W963" i="1"/>
  <c r="N963" i="1"/>
  <c r="P963" i="1" s="1"/>
  <c r="S963" i="1" s="1"/>
  <c r="T963" i="1" s="1"/>
  <c r="U963" i="1" s="1"/>
  <c r="M963" i="1"/>
  <c r="W962" i="1"/>
  <c r="N962" i="1"/>
  <c r="P962" i="1" s="1"/>
  <c r="S962" i="1" s="1"/>
  <c r="T962" i="1" s="1"/>
  <c r="U962" i="1" s="1"/>
  <c r="M962" i="1"/>
  <c r="W961" i="1"/>
  <c r="N961" i="1"/>
  <c r="P961" i="1" s="1"/>
  <c r="S961" i="1" s="1"/>
  <c r="T961" i="1" s="1"/>
  <c r="U961" i="1" s="1"/>
  <c r="M961" i="1"/>
  <c r="W960" i="1"/>
  <c r="N960" i="1"/>
  <c r="P960" i="1" s="1"/>
  <c r="S960" i="1" s="1"/>
  <c r="T960" i="1" s="1"/>
  <c r="U960" i="1" s="1"/>
  <c r="M960" i="1"/>
  <c r="W959" i="1"/>
  <c r="N959" i="1"/>
  <c r="P959" i="1" s="1"/>
  <c r="S959" i="1" s="1"/>
  <c r="T959" i="1" s="1"/>
  <c r="U959" i="1" s="1"/>
  <c r="M959" i="1"/>
  <c r="W958" i="1"/>
  <c r="N958" i="1"/>
  <c r="P958" i="1" s="1"/>
  <c r="S958" i="1" s="1"/>
  <c r="T958" i="1" s="1"/>
  <c r="U958" i="1" s="1"/>
  <c r="M958" i="1"/>
  <c r="W957" i="1"/>
  <c r="N957" i="1"/>
  <c r="P957" i="1" s="1"/>
  <c r="S957" i="1" s="1"/>
  <c r="T957" i="1" s="1"/>
  <c r="U957" i="1" s="1"/>
  <c r="M957" i="1"/>
  <c r="W956" i="1"/>
  <c r="N956" i="1"/>
  <c r="P956" i="1" s="1"/>
  <c r="S956" i="1" s="1"/>
  <c r="T956" i="1" s="1"/>
  <c r="U956" i="1" s="1"/>
  <c r="M956" i="1"/>
  <c r="W955" i="1"/>
  <c r="N955" i="1"/>
  <c r="P955" i="1" s="1"/>
  <c r="S955" i="1" s="1"/>
  <c r="T955" i="1" s="1"/>
  <c r="U955" i="1" s="1"/>
  <c r="M955" i="1"/>
  <c r="W954" i="1"/>
  <c r="N954" i="1"/>
  <c r="P954" i="1" s="1"/>
  <c r="S954" i="1" s="1"/>
  <c r="T954" i="1" s="1"/>
  <c r="U954" i="1" s="1"/>
  <c r="M954" i="1"/>
  <c r="W953" i="1"/>
  <c r="N953" i="1"/>
  <c r="P953" i="1" s="1"/>
  <c r="S953" i="1" s="1"/>
  <c r="T953" i="1" s="1"/>
  <c r="U953" i="1" s="1"/>
  <c r="M953" i="1"/>
  <c r="W952" i="1"/>
  <c r="N952" i="1"/>
  <c r="P952" i="1" s="1"/>
  <c r="S952" i="1" s="1"/>
  <c r="T952" i="1" s="1"/>
  <c r="U952" i="1" s="1"/>
  <c r="M952" i="1"/>
  <c r="W951" i="1"/>
  <c r="N951" i="1"/>
  <c r="P951" i="1" s="1"/>
  <c r="S951" i="1" s="1"/>
  <c r="T951" i="1" s="1"/>
  <c r="U951" i="1" s="1"/>
  <c r="M951" i="1"/>
  <c r="W950" i="1"/>
  <c r="N950" i="1"/>
  <c r="P950" i="1" s="1"/>
  <c r="S950" i="1" s="1"/>
  <c r="T950" i="1" s="1"/>
  <c r="U950" i="1" s="1"/>
  <c r="M950" i="1"/>
  <c r="W949" i="1"/>
  <c r="N949" i="1"/>
  <c r="P949" i="1" s="1"/>
  <c r="S949" i="1" s="1"/>
  <c r="T949" i="1" s="1"/>
  <c r="U949" i="1" s="1"/>
  <c r="M949" i="1"/>
  <c r="W948" i="1"/>
  <c r="N948" i="1"/>
  <c r="P948" i="1" s="1"/>
  <c r="S948" i="1" s="1"/>
  <c r="T948" i="1" s="1"/>
  <c r="U948" i="1" s="1"/>
  <c r="M948" i="1"/>
  <c r="W947" i="1"/>
  <c r="N947" i="1"/>
  <c r="P947" i="1" s="1"/>
  <c r="S947" i="1" s="1"/>
  <c r="T947" i="1" s="1"/>
  <c r="U947" i="1" s="1"/>
  <c r="M947" i="1"/>
  <c r="W946" i="1"/>
  <c r="N946" i="1"/>
  <c r="P946" i="1" s="1"/>
  <c r="S946" i="1" s="1"/>
  <c r="T946" i="1" s="1"/>
  <c r="U946" i="1" s="1"/>
  <c r="M946" i="1"/>
  <c r="W945" i="1"/>
  <c r="N945" i="1"/>
  <c r="P945" i="1" s="1"/>
  <c r="S945" i="1" s="1"/>
  <c r="T945" i="1" s="1"/>
  <c r="U945" i="1" s="1"/>
  <c r="M945" i="1"/>
  <c r="W944" i="1"/>
  <c r="N944" i="1"/>
  <c r="P944" i="1" s="1"/>
  <c r="S944" i="1" s="1"/>
  <c r="T944" i="1" s="1"/>
  <c r="U944" i="1" s="1"/>
  <c r="M944" i="1"/>
  <c r="W943" i="1"/>
  <c r="N943" i="1"/>
  <c r="P943" i="1" s="1"/>
  <c r="S943" i="1" s="1"/>
  <c r="T943" i="1" s="1"/>
  <c r="U943" i="1" s="1"/>
  <c r="M943" i="1"/>
  <c r="W942" i="1"/>
  <c r="N942" i="1"/>
  <c r="P942" i="1" s="1"/>
  <c r="S942" i="1" s="1"/>
  <c r="T942" i="1" s="1"/>
  <c r="U942" i="1" s="1"/>
  <c r="M942" i="1"/>
  <c r="W941" i="1"/>
  <c r="N941" i="1"/>
  <c r="P941" i="1" s="1"/>
  <c r="S941" i="1" s="1"/>
  <c r="T941" i="1" s="1"/>
  <c r="U941" i="1" s="1"/>
  <c r="M941" i="1"/>
  <c r="W940" i="1"/>
  <c r="N940" i="1"/>
  <c r="P940" i="1" s="1"/>
  <c r="S940" i="1" s="1"/>
  <c r="T940" i="1" s="1"/>
  <c r="U940" i="1" s="1"/>
  <c r="M940" i="1"/>
  <c r="W939" i="1"/>
  <c r="N939" i="1"/>
  <c r="P939" i="1" s="1"/>
  <c r="S939" i="1" s="1"/>
  <c r="T939" i="1" s="1"/>
  <c r="U939" i="1" s="1"/>
  <c r="M939" i="1"/>
  <c r="W938" i="1"/>
  <c r="N938" i="1"/>
  <c r="P938" i="1" s="1"/>
  <c r="S938" i="1" s="1"/>
  <c r="T938" i="1" s="1"/>
  <c r="U938" i="1" s="1"/>
  <c r="M938" i="1"/>
  <c r="W937" i="1"/>
  <c r="N937" i="1"/>
  <c r="P937" i="1" s="1"/>
  <c r="S937" i="1" s="1"/>
  <c r="T937" i="1" s="1"/>
  <c r="U937" i="1" s="1"/>
  <c r="M937" i="1"/>
  <c r="W936" i="1"/>
  <c r="N936" i="1"/>
  <c r="P936" i="1" s="1"/>
  <c r="S936" i="1" s="1"/>
  <c r="T936" i="1" s="1"/>
  <c r="U936" i="1" s="1"/>
  <c r="M936" i="1"/>
  <c r="W935" i="1"/>
  <c r="N935" i="1"/>
  <c r="P935" i="1" s="1"/>
  <c r="S935" i="1" s="1"/>
  <c r="T935" i="1" s="1"/>
  <c r="U935" i="1" s="1"/>
  <c r="M935" i="1"/>
  <c r="W934" i="1"/>
  <c r="N934" i="1"/>
  <c r="P934" i="1" s="1"/>
  <c r="S934" i="1" s="1"/>
  <c r="T934" i="1" s="1"/>
  <c r="U934" i="1" s="1"/>
  <c r="M934" i="1"/>
  <c r="W933" i="1"/>
  <c r="N933" i="1"/>
  <c r="P933" i="1" s="1"/>
  <c r="S933" i="1" s="1"/>
  <c r="T933" i="1" s="1"/>
  <c r="U933" i="1" s="1"/>
  <c r="M933" i="1"/>
  <c r="W932" i="1"/>
  <c r="N932" i="1"/>
  <c r="P932" i="1" s="1"/>
  <c r="S932" i="1" s="1"/>
  <c r="T932" i="1" s="1"/>
  <c r="U932" i="1" s="1"/>
  <c r="M932" i="1"/>
  <c r="W931" i="1"/>
  <c r="N931" i="1"/>
  <c r="P931" i="1" s="1"/>
  <c r="S931" i="1" s="1"/>
  <c r="T931" i="1" s="1"/>
  <c r="U931" i="1" s="1"/>
  <c r="M931" i="1"/>
  <c r="W930" i="1"/>
  <c r="N930" i="1"/>
  <c r="P930" i="1" s="1"/>
  <c r="S930" i="1" s="1"/>
  <c r="T930" i="1" s="1"/>
  <c r="U930" i="1" s="1"/>
  <c r="M930" i="1"/>
  <c r="W929" i="1"/>
  <c r="N929" i="1"/>
  <c r="P929" i="1" s="1"/>
  <c r="S929" i="1" s="1"/>
  <c r="T929" i="1" s="1"/>
  <c r="U929" i="1" s="1"/>
  <c r="M929" i="1"/>
  <c r="W928" i="1"/>
  <c r="N928" i="1"/>
  <c r="P928" i="1" s="1"/>
  <c r="S928" i="1" s="1"/>
  <c r="T928" i="1" s="1"/>
  <c r="U928" i="1" s="1"/>
  <c r="M928" i="1"/>
  <c r="W927" i="1"/>
  <c r="N927" i="1"/>
  <c r="P927" i="1" s="1"/>
  <c r="S927" i="1" s="1"/>
  <c r="T927" i="1" s="1"/>
  <c r="U927" i="1" s="1"/>
  <c r="M927" i="1"/>
  <c r="W926" i="1"/>
  <c r="N926" i="1"/>
  <c r="P926" i="1" s="1"/>
  <c r="S926" i="1" s="1"/>
  <c r="T926" i="1" s="1"/>
  <c r="U926" i="1" s="1"/>
  <c r="M926" i="1"/>
  <c r="W925" i="1"/>
  <c r="N925" i="1"/>
  <c r="P925" i="1" s="1"/>
  <c r="S925" i="1" s="1"/>
  <c r="T925" i="1" s="1"/>
  <c r="U925" i="1" s="1"/>
  <c r="M925" i="1"/>
  <c r="W924" i="1"/>
  <c r="N924" i="1"/>
  <c r="P924" i="1" s="1"/>
  <c r="S924" i="1" s="1"/>
  <c r="T924" i="1" s="1"/>
  <c r="U924" i="1" s="1"/>
  <c r="M924" i="1"/>
  <c r="W923" i="1"/>
  <c r="N923" i="1"/>
  <c r="P923" i="1" s="1"/>
  <c r="S923" i="1" s="1"/>
  <c r="T923" i="1" s="1"/>
  <c r="U923" i="1" s="1"/>
  <c r="M923" i="1"/>
  <c r="W922" i="1"/>
  <c r="N922" i="1"/>
  <c r="P922" i="1" s="1"/>
  <c r="S922" i="1" s="1"/>
  <c r="T922" i="1" s="1"/>
  <c r="U922" i="1" s="1"/>
  <c r="M922" i="1"/>
  <c r="W921" i="1"/>
  <c r="N921" i="1"/>
  <c r="P921" i="1" s="1"/>
  <c r="S921" i="1" s="1"/>
  <c r="T921" i="1" s="1"/>
  <c r="U921" i="1" s="1"/>
  <c r="M921" i="1"/>
  <c r="W920" i="1"/>
  <c r="N920" i="1"/>
  <c r="P920" i="1" s="1"/>
  <c r="S920" i="1" s="1"/>
  <c r="T920" i="1" s="1"/>
  <c r="U920" i="1" s="1"/>
  <c r="M920" i="1"/>
  <c r="W919" i="1"/>
  <c r="N919" i="1"/>
  <c r="P919" i="1" s="1"/>
  <c r="S919" i="1" s="1"/>
  <c r="T919" i="1" s="1"/>
  <c r="U919" i="1" s="1"/>
  <c r="M919" i="1"/>
  <c r="W918" i="1"/>
  <c r="N918" i="1"/>
  <c r="P918" i="1" s="1"/>
  <c r="S918" i="1" s="1"/>
  <c r="T918" i="1" s="1"/>
  <c r="U918" i="1" s="1"/>
  <c r="M918" i="1"/>
  <c r="W917" i="1"/>
  <c r="N917" i="1"/>
  <c r="P917" i="1" s="1"/>
  <c r="S917" i="1" s="1"/>
  <c r="T917" i="1" s="1"/>
  <c r="U917" i="1" s="1"/>
  <c r="M917" i="1"/>
  <c r="W916" i="1"/>
  <c r="N916" i="1"/>
  <c r="P916" i="1" s="1"/>
  <c r="S916" i="1" s="1"/>
  <c r="T916" i="1" s="1"/>
  <c r="U916" i="1" s="1"/>
  <c r="M916" i="1"/>
  <c r="W915" i="1"/>
  <c r="N915" i="1"/>
  <c r="P915" i="1" s="1"/>
  <c r="S915" i="1" s="1"/>
  <c r="T915" i="1" s="1"/>
  <c r="U915" i="1" s="1"/>
  <c r="M915" i="1"/>
  <c r="W914" i="1"/>
  <c r="N914" i="1"/>
  <c r="P914" i="1" s="1"/>
  <c r="S914" i="1" s="1"/>
  <c r="T914" i="1" s="1"/>
  <c r="U914" i="1" s="1"/>
  <c r="M914" i="1"/>
  <c r="W913" i="1"/>
  <c r="N913" i="1"/>
  <c r="P913" i="1" s="1"/>
  <c r="S913" i="1" s="1"/>
  <c r="T913" i="1" s="1"/>
  <c r="U913" i="1" s="1"/>
  <c r="M913" i="1"/>
  <c r="W912" i="1"/>
  <c r="N912" i="1"/>
  <c r="P912" i="1" s="1"/>
  <c r="S912" i="1" s="1"/>
  <c r="T912" i="1" s="1"/>
  <c r="U912" i="1" s="1"/>
  <c r="M912" i="1"/>
  <c r="W911" i="1"/>
  <c r="N911" i="1"/>
  <c r="P911" i="1" s="1"/>
  <c r="S911" i="1" s="1"/>
  <c r="T911" i="1" s="1"/>
  <c r="U911" i="1" s="1"/>
  <c r="M911" i="1"/>
  <c r="W910" i="1"/>
  <c r="N910" i="1"/>
  <c r="P910" i="1" s="1"/>
  <c r="S910" i="1" s="1"/>
  <c r="T910" i="1" s="1"/>
  <c r="U910" i="1" s="1"/>
  <c r="M910" i="1"/>
  <c r="W909" i="1"/>
  <c r="N909" i="1"/>
  <c r="P909" i="1" s="1"/>
  <c r="S909" i="1" s="1"/>
  <c r="T909" i="1" s="1"/>
  <c r="U909" i="1" s="1"/>
  <c r="M909" i="1"/>
  <c r="W908" i="1"/>
  <c r="N908" i="1"/>
  <c r="P908" i="1" s="1"/>
  <c r="S908" i="1" s="1"/>
  <c r="T908" i="1" s="1"/>
  <c r="U908" i="1" s="1"/>
  <c r="M908" i="1"/>
  <c r="W907" i="1"/>
  <c r="N907" i="1"/>
  <c r="P907" i="1" s="1"/>
  <c r="S907" i="1" s="1"/>
  <c r="T907" i="1" s="1"/>
  <c r="U907" i="1" s="1"/>
  <c r="M907" i="1"/>
  <c r="W906" i="1"/>
  <c r="N906" i="1"/>
  <c r="P906" i="1" s="1"/>
  <c r="S906" i="1" s="1"/>
  <c r="T906" i="1" s="1"/>
  <c r="U906" i="1" s="1"/>
  <c r="M906" i="1"/>
  <c r="W905" i="1"/>
  <c r="N905" i="1"/>
  <c r="P905" i="1" s="1"/>
  <c r="S905" i="1" s="1"/>
  <c r="T905" i="1" s="1"/>
  <c r="U905" i="1" s="1"/>
  <c r="M905" i="1"/>
  <c r="W904" i="1"/>
  <c r="N904" i="1"/>
  <c r="P904" i="1" s="1"/>
  <c r="S904" i="1" s="1"/>
  <c r="T904" i="1" s="1"/>
  <c r="U904" i="1" s="1"/>
  <c r="M904" i="1"/>
  <c r="W903" i="1"/>
  <c r="N903" i="1"/>
  <c r="P903" i="1" s="1"/>
  <c r="S903" i="1" s="1"/>
  <c r="T903" i="1" s="1"/>
  <c r="U903" i="1" s="1"/>
  <c r="M903" i="1"/>
  <c r="W902" i="1"/>
  <c r="N902" i="1"/>
  <c r="P902" i="1" s="1"/>
  <c r="S902" i="1" s="1"/>
  <c r="T902" i="1" s="1"/>
  <c r="U902" i="1" s="1"/>
  <c r="M902" i="1"/>
  <c r="W901" i="1"/>
  <c r="N901" i="1"/>
  <c r="P901" i="1" s="1"/>
  <c r="S901" i="1" s="1"/>
  <c r="T901" i="1" s="1"/>
  <c r="U901" i="1" s="1"/>
  <c r="M901" i="1"/>
  <c r="W900" i="1"/>
  <c r="N900" i="1"/>
  <c r="P900" i="1" s="1"/>
  <c r="S900" i="1" s="1"/>
  <c r="T900" i="1" s="1"/>
  <c r="U900" i="1" s="1"/>
  <c r="M900" i="1"/>
  <c r="W899" i="1"/>
  <c r="N899" i="1"/>
  <c r="P899" i="1" s="1"/>
  <c r="S899" i="1" s="1"/>
  <c r="T899" i="1" s="1"/>
  <c r="U899" i="1" s="1"/>
  <c r="M899" i="1"/>
  <c r="W898" i="1"/>
  <c r="N898" i="1"/>
  <c r="P898" i="1" s="1"/>
  <c r="S898" i="1" s="1"/>
  <c r="T898" i="1" s="1"/>
  <c r="U898" i="1" s="1"/>
  <c r="M898" i="1"/>
  <c r="W897" i="1"/>
  <c r="N897" i="1"/>
  <c r="P897" i="1" s="1"/>
  <c r="S897" i="1" s="1"/>
  <c r="T897" i="1" s="1"/>
  <c r="U897" i="1" s="1"/>
  <c r="M897" i="1"/>
  <c r="W896" i="1"/>
  <c r="N896" i="1"/>
  <c r="P896" i="1" s="1"/>
  <c r="S896" i="1" s="1"/>
  <c r="T896" i="1" s="1"/>
  <c r="U896" i="1" s="1"/>
  <c r="M896" i="1"/>
  <c r="W895" i="1"/>
  <c r="N895" i="1"/>
  <c r="P895" i="1" s="1"/>
  <c r="S895" i="1" s="1"/>
  <c r="T895" i="1" s="1"/>
  <c r="U895" i="1" s="1"/>
  <c r="M895" i="1"/>
  <c r="W894" i="1"/>
  <c r="N894" i="1"/>
  <c r="P894" i="1" s="1"/>
  <c r="S894" i="1" s="1"/>
  <c r="T894" i="1" s="1"/>
  <c r="U894" i="1" s="1"/>
  <c r="M894" i="1"/>
  <c r="W893" i="1"/>
  <c r="N893" i="1"/>
  <c r="P893" i="1" s="1"/>
  <c r="S893" i="1" s="1"/>
  <c r="T893" i="1" s="1"/>
  <c r="U893" i="1" s="1"/>
  <c r="M893" i="1"/>
  <c r="W892" i="1"/>
  <c r="N892" i="1"/>
  <c r="P892" i="1" s="1"/>
  <c r="S892" i="1" s="1"/>
  <c r="T892" i="1" s="1"/>
  <c r="U892" i="1" s="1"/>
  <c r="M892" i="1"/>
  <c r="W891" i="1"/>
  <c r="N891" i="1"/>
  <c r="P891" i="1" s="1"/>
  <c r="S891" i="1" s="1"/>
  <c r="T891" i="1" s="1"/>
  <c r="U891" i="1" s="1"/>
  <c r="M891" i="1"/>
  <c r="W890" i="1"/>
  <c r="N890" i="1"/>
  <c r="P890" i="1" s="1"/>
  <c r="S890" i="1" s="1"/>
  <c r="T890" i="1" s="1"/>
  <c r="U890" i="1" s="1"/>
  <c r="M890" i="1"/>
  <c r="W889" i="1"/>
  <c r="N889" i="1"/>
  <c r="P889" i="1" s="1"/>
  <c r="S889" i="1" s="1"/>
  <c r="T889" i="1" s="1"/>
  <c r="U889" i="1" s="1"/>
  <c r="M889" i="1"/>
  <c r="W888" i="1"/>
  <c r="N888" i="1"/>
  <c r="P888" i="1" s="1"/>
  <c r="S888" i="1" s="1"/>
  <c r="T888" i="1" s="1"/>
  <c r="U888" i="1" s="1"/>
  <c r="M888" i="1"/>
  <c r="W887" i="1"/>
  <c r="N887" i="1"/>
  <c r="P887" i="1" s="1"/>
  <c r="S887" i="1" s="1"/>
  <c r="T887" i="1" s="1"/>
  <c r="U887" i="1" s="1"/>
  <c r="M887" i="1"/>
  <c r="W886" i="1"/>
  <c r="N886" i="1"/>
  <c r="P886" i="1" s="1"/>
  <c r="S886" i="1" s="1"/>
  <c r="T886" i="1" s="1"/>
  <c r="U886" i="1" s="1"/>
  <c r="M886" i="1"/>
  <c r="W885" i="1"/>
  <c r="N885" i="1"/>
  <c r="P885" i="1" s="1"/>
  <c r="S885" i="1" s="1"/>
  <c r="T885" i="1" s="1"/>
  <c r="U885" i="1" s="1"/>
  <c r="M885" i="1"/>
  <c r="W884" i="1"/>
  <c r="N884" i="1"/>
  <c r="P884" i="1" s="1"/>
  <c r="S884" i="1" s="1"/>
  <c r="T884" i="1" s="1"/>
  <c r="U884" i="1" s="1"/>
  <c r="M884" i="1"/>
  <c r="W883" i="1"/>
  <c r="N883" i="1"/>
  <c r="P883" i="1" s="1"/>
  <c r="S883" i="1" s="1"/>
  <c r="T883" i="1" s="1"/>
  <c r="U883" i="1" s="1"/>
  <c r="M883" i="1"/>
  <c r="W882" i="1"/>
  <c r="N882" i="1"/>
  <c r="P882" i="1" s="1"/>
  <c r="S882" i="1" s="1"/>
  <c r="T882" i="1" s="1"/>
  <c r="U882" i="1" s="1"/>
  <c r="M882" i="1"/>
  <c r="W881" i="1"/>
  <c r="N881" i="1"/>
  <c r="P881" i="1" s="1"/>
  <c r="S881" i="1" s="1"/>
  <c r="T881" i="1" s="1"/>
  <c r="U881" i="1" s="1"/>
  <c r="M881" i="1"/>
  <c r="W880" i="1"/>
  <c r="N880" i="1"/>
  <c r="P880" i="1" s="1"/>
  <c r="S880" i="1" s="1"/>
  <c r="T880" i="1" s="1"/>
  <c r="U880" i="1" s="1"/>
  <c r="M880" i="1"/>
  <c r="W879" i="1"/>
  <c r="N879" i="1"/>
  <c r="P879" i="1" s="1"/>
  <c r="S879" i="1" s="1"/>
  <c r="T879" i="1" s="1"/>
  <c r="U879" i="1" s="1"/>
  <c r="M879" i="1"/>
  <c r="W878" i="1"/>
  <c r="N878" i="1"/>
  <c r="P878" i="1" s="1"/>
  <c r="S878" i="1" s="1"/>
  <c r="T878" i="1" s="1"/>
  <c r="U878" i="1" s="1"/>
  <c r="M878" i="1"/>
  <c r="W877" i="1"/>
  <c r="N877" i="1"/>
  <c r="P877" i="1" s="1"/>
  <c r="S877" i="1" s="1"/>
  <c r="T877" i="1" s="1"/>
  <c r="U877" i="1" s="1"/>
  <c r="M877" i="1"/>
  <c r="W876" i="1"/>
  <c r="N876" i="1"/>
  <c r="P876" i="1" s="1"/>
  <c r="S876" i="1" s="1"/>
  <c r="T876" i="1" s="1"/>
  <c r="U876" i="1" s="1"/>
  <c r="M876" i="1"/>
  <c r="W875" i="1"/>
  <c r="N875" i="1"/>
  <c r="P875" i="1" s="1"/>
  <c r="S875" i="1" s="1"/>
  <c r="T875" i="1" s="1"/>
  <c r="U875" i="1" s="1"/>
  <c r="M875" i="1"/>
  <c r="W874" i="1"/>
  <c r="N874" i="1"/>
  <c r="P874" i="1" s="1"/>
  <c r="S874" i="1" s="1"/>
  <c r="T874" i="1" s="1"/>
  <c r="U874" i="1" s="1"/>
  <c r="M874" i="1"/>
  <c r="W873" i="1"/>
  <c r="N873" i="1"/>
  <c r="P873" i="1" s="1"/>
  <c r="S873" i="1" s="1"/>
  <c r="T873" i="1" s="1"/>
  <c r="U873" i="1" s="1"/>
  <c r="M873" i="1"/>
  <c r="W872" i="1"/>
  <c r="N872" i="1"/>
  <c r="P872" i="1" s="1"/>
  <c r="S872" i="1" s="1"/>
  <c r="T872" i="1" s="1"/>
  <c r="U872" i="1" s="1"/>
  <c r="M872" i="1"/>
  <c r="W871" i="1"/>
  <c r="N871" i="1"/>
  <c r="P871" i="1" s="1"/>
  <c r="S871" i="1" s="1"/>
  <c r="T871" i="1" s="1"/>
  <c r="U871" i="1" s="1"/>
  <c r="M871" i="1"/>
  <c r="W870" i="1"/>
  <c r="N870" i="1"/>
  <c r="P870" i="1" s="1"/>
  <c r="S870" i="1" s="1"/>
  <c r="T870" i="1" s="1"/>
  <c r="U870" i="1" s="1"/>
  <c r="M870" i="1"/>
  <c r="W869" i="1"/>
  <c r="N869" i="1"/>
  <c r="P869" i="1" s="1"/>
  <c r="S869" i="1" s="1"/>
  <c r="T869" i="1" s="1"/>
  <c r="U869" i="1" s="1"/>
  <c r="M869" i="1"/>
  <c r="W868" i="1"/>
  <c r="N868" i="1"/>
  <c r="P868" i="1" s="1"/>
  <c r="S868" i="1" s="1"/>
  <c r="T868" i="1" s="1"/>
  <c r="U868" i="1" s="1"/>
  <c r="M868" i="1"/>
  <c r="W867" i="1"/>
  <c r="N867" i="1"/>
  <c r="P867" i="1" s="1"/>
  <c r="S867" i="1" s="1"/>
  <c r="T867" i="1" s="1"/>
  <c r="U867" i="1" s="1"/>
  <c r="M867" i="1"/>
  <c r="W866" i="1"/>
  <c r="N866" i="1"/>
  <c r="P866" i="1" s="1"/>
  <c r="S866" i="1" s="1"/>
  <c r="T866" i="1" s="1"/>
  <c r="U866" i="1" s="1"/>
  <c r="M866" i="1"/>
  <c r="W865" i="1"/>
  <c r="N865" i="1"/>
  <c r="P865" i="1" s="1"/>
  <c r="S865" i="1" s="1"/>
  <c r="T865" i="1" s="1"/>
  <c r="U865" i="1" s="1"/>
  <c r="M865" i="1"/>
  <c r="W864" i="1"/>
  <c r="N864" i="1"/>
  <c r="P864" i="1" s="1"/>
  <c r="S864" i="1" s="1"/>
  <c r="T864" i="1" s="1"/>
  <c r="U864" i="1" s="1"/>
  <c r="M864" i="1"/>
  <c r="W863" i="1"/>
  <c r="N863" i="1"/>
  <c r="P863" i="1" s="1"/>
  <c r="S863" i="1" s="1"/>
  <c r="T863" i="1" s="1"/>
  <c r="U863" i="1" s="1"/>
  <c r="M863" i="1"/>
  <c r="W862" i="1"/>
  <c r="N862" i="1"/>
  <c r="P862" i="1" s="1"/>
  <c r="S862" i="1" s="1"/>
  <c r="T862" i="1" s="1"/>
  <c r="U862" i="1" s="1"/>
  <c r="M862" i="1"/>
  <c r="W861" i="1"/>
  <c r="N861" i="1"/>
  <c r="P861" i="1" s="1"/>
  <c r="S861" i="1" s="1"/>
  <c r="T861" i="1" s="1"/>
  <c r="U861" i="1" s="1"/>
  <c r="M861" i="1"/>
  <c r="W860" i="1"/>
  <c r="N860" i="1"/>
  <c r="P860" i="1" s="1"/>
  <c r="S860" i="1" s="1"/>
  <c r="T860" i="1" s="1"/>
  <c r="U860" i="1" s="1"/>
  <c r="M860" i="1"/>
  <c r="W859" i="1"/>
  <c r="N859" i="1"/>
  <c r="P859" i="1" s="1"/>
  <c r="S859" i="1" s="1"/>
  <c r="T859" i="1" s="1"/>
  <c r="U859" i="1" s="1"/>
  <c r="M859" i="1"/>
  <c r="W858" i="1"/>
  <c r="N858" i="1"/>
  <c r="P858" i="1" s="1"/>
  <c r="S858" i="1" s="1"/>
  <c r="T858" i="1" s="1"/>
  <c r="U858" i="1" s="1"/>
  <c r="M858" i="1"/>
  <c r="W857" i="1"/>
  <c r="N857" i="1"/>
  <c r="P857" i="1" s="1"/>
  <c r="S857" i="1" s="1"/>
  <c r="T857" i="1" s="1"/>
  <c r="U857" i="1" s="1"/>
  <c r="M857" i="1"/>
  <c r="W856" i="1"/>
  <c r="N856" i="1"/>
  <c r="P856" i="1" s="1"/>
  <c r="S856" i="1" s="1"/>
  <c r="T856" i="1" s="1"/>
  <c r="U856" i="1" s="1"/>
  <c r="M856" i="1"/>
  <c r="W855" i="1"/>
  <c r="N855" i="1"/>
  <c r="P855" i="1" s="1"/>
  <c r="S855" i="1" s="1"/>
  <c r="T855" i="1" s="1"/>
  <c r="U855" i="1" s="1"/>
  <c r="M855" i="1"/>
  <c r="W854" i="1"/>
  <c r="N854" i="1"/>
  <c r="P854" i="1" s="1"/>
  <c r="S854" i="1" s="1"/>
  <c r="T854" i="1" s="1"/>
  <c r="U854" i="1" s="1"/>
  <c r="M854" i="1"/>
  <c r="W853" i="1"/>
  <c r="N853" i="1"/>
  <c r="P853" i="1" s="1"/>
  <c r="S853" i="1" s="1"/>
  <c r="T853" i="1" s="1"/>
  <c r="U853" i="1" s="1"/>
  <c r="M853" i="1"/>
  <c r="W852" i="1"/>
  <c r="N852" i="1"/>
  <c r="P852" i="1" s="1"/>
  <c r="S852" i="1" s="1"/>
  <c r="T852" i="1" s="1"/>
  <c r="U852" i="1" s="1"/>
  <c r="M852" i="1"/>
  <c r="W851" i="1"/>
  <c r="N851" i="1"/>
  <c r="P851" i="1" s="1"/>
  <c r="S851" i="1" s="1"/>
  <c r="T851" i="1" s="1"/>
  <c r="U851" i="1" s="1"/>
  <c r="M851" i="1"/>
  <c r="W850" i="1"/>
  <c r="N850" i="1"/>
  <c r="P850" i="1" s="1"/>
  <c r="S850" i="1" s="1"/>
  <c r="T850" i="1" s="1"/>
  <c r="U850" i="1" s="1"/>
  <c r="M850" i="1"/>
  <c r="W849" i="1"/>
  <c r="N849" i="1"/>
  <c r="P849" i="1" s="1"/>
  <c r="S849" i="1" s="1"/>
  <c r="T849" i="1" s="1"/>
  <c r="U849" i="1" s="1"/>
  <c r="M849" i="1"/>
  <c r="W848" i="1"/>
  <c r="N848" i="1"/>
  <c r="P848" i="1" s="1"/>
  <c r="S848" i="1" s="1"/>
  <c r="T848" i="1" s="1"/>
  <c r="U848" i="1" s="1"/>
  <c r="M848" i="1"/>
  <c r="W847" i="1"/>
  <c r="N847" i="1"/>
  <c r="P847" i="1" s="1"/>
  <c r="S847" i="1" s="1"/>
  <c r="T847" i="1" s="1"/>
  <c r="U847" i="1" s="1"/>
  <c r="M847" i="1"/>
  <c r="W846" i="1"/>
  <c r="N846" i="1"/>
  <c r="P846" i="1" s="1"/>
  <c r="S846" i="1" s="1"/>
  <c r="T846" i="1" s="1"/>
  <c r="U846" i="1" s="1"/>
  <c r="M846" i="1"/>
  <c r="W845" i="1"/>
  <c r="N845" i="1"/>
  <c r="P845" i="1" s="1"/>
  <c r="S845" i="1" s="1"/>
  <c r="T845" i="1" s="1"/>
  <c r="U845" i="1" s="1"/>
  <c r="M845" i="1"/>
  <c r="W844" i="1"/>
  <c r="N844" i="1"/>
  <c r="P844" i="1" s="1"/>
  <c r="S844" i="1" s="1"/>
  <c r="T844" i="1" s="1"/>
  <c r="U844" i="1" s="1"/>
  <c r="M844" i="1"/>
  <c r="W843" i="1"/>
  <c r="N843" i="1"/>
  <c r="P843" i="1" s="1"/>
  <c r="S843" i="1" s="1"/>
  <c r="T843" i="1" s="1"/>
  <c r="U843" i="1" s="1"/>
  <c r="M843" i="1"/>
  <c r="W842" i="1"/>
  <c r="N842" i="1"/>
  <c r="P842" i="1" s="1"/>
  <c r="S842" i="1" s="1"/>
  <c r="T842" i="1" s="1"/>
  <c r="U842" i="1" s="1"/>
  <c r="M842" i="1"/>
  <c r="W841" i="1"/>
  <c r="N841" i="1"/>
  <c r="P841" i="1" s="1"/>
  <c r="S841" i="1" s="1"/>
  <c r="T841" i="1" s="1"/>
  <c r="U841" i="1" s="1"/>
  <c r="M841" i="1"/>
  <c r="W840" i="1"/>
  <c r="N840" i="1"/>
  <c r="P840" i="1" s="1"/>
  <c r="S840" i="1" s="1"/>
  <c r="T840" i="1" s="1"/>
  <c r="U840" i="1" s="1"/>
  <c r="M840" i="1"/>
  <c r="W839" i="1"/>
  <c r="N839" i="1"/>
  <c r="P839" i="1" s="1"/>
  <c r="S839" i="1" s="1"/>
  <c r="T839" i="1" s="1"/>
  <c r="U839" i="1" s="1"/>
  <c r="M839" i="1"/>
  <c r="W838" i="1"/>
  <c r="N838" i="1"/>
  <c r="P838" i="1" s="1"/>
  <c r="S838" i="1" s="1"/>
  <c r="T838" i="1" s="1"/>
  <c r="U838" i="1" s="1"/>
  <c r="M838" i="1"/>
  <c r="W837" i="1"/>
  <c r="N837" i="1"/>
  <c r="P837" i="1" s="1"/>
  <c r="S837" i="1" s="1"/>
  <c r="T837" i="1" s="1"/>
  <c r="U837" i="1" s="1"/>
  <c r="M837" i="1"/>
  <c r="W836" i="1"/>
  <c r="N836" i="1"/>
  <c r="P836" i="1" s="1"/>
  <c r="S836" i="1" s="1"/>
  <c r="T836" i="1" s="1"/>
  <c r="U836" i="1" s="1"/>
  <c r="M836" i="1"/>
  <c r="W835" i="1"/>
  <c r="N835" i="1"/>
  <c r="P835" i="1" s="1"/>
  <c r="S835" i="1" s="1"/>
  <c r="T835" i="1" s="1"/>
  <c r="U835" i="1" s="1"/>
  <c r="M835" i="1"/>
  <c r="W834" i="1"/>
  <c r="N834" i="1"/>
  <c r="P834" i="1" s="1"/>
  <c r="S834" i="1" s="1"/>
  <c r="T834" i="1" s="1"/>
  <c r="U834" i="1" s="1"/>
  <c r="M834" i="1"/>
  <c r="W833" i="1"/>
  <c r="N833" i="1"/>
  <c r="P833" i="1" s="1"/>
  <c r="S833" i="1" s="1"/>
  <c r="T833" i="1" s="1"/>
  <c r="U833" i="1" s="1"/>
  <c r="M833" i="1"/>
  <c r="W832" i="1"/>
  <c r="N832" i="1"/>
  <c r="P832" i="1" s="1"/>
  <c r="S832" i="1" s="1"/>
  <c r="T832" i="1" s="1"/>
  <c r="U832" i="1" s="1"/>
  <c r="M832" i="1"/>
  <c r="W831" i="1"/>
  <c r="N831" i="1"/>
  <c r="P831" i="1" s="1"/>
  <c r="S831" i="1" s="1"/>
  <c r="T831" i="1" s="1"/>
  <c r="U831" i="1" s="1"/>
  <c r="M831" i="1"/>
  <c r="W830" i="1"/>
  <c r="N830" i="1"/>
  <c r="P830" i="1" s="1"/>
  <c r="S830" i="1" s="1"/>
  <c r="T830" i="1" s="1"/>
  <c r="U830" i="1" s="1"/>
  <c r="M830" i="1"/>
  <c r="W829" i="1"/>
  <c r="N829" i="1"/>
  <c r="P829" i="1" s="1"/>
  <c r="S829" i="1" s="1"/>
  <c r="T829" i="1" s="1"/>
  <c r="U829" i="1" s="1"/>
  <c r="M829" i="1"/>
  <c r="W828" i="1"/>
  <c r="N828" i="1"/>
  <c r="P828" i="1" s="1"/>
  <c r="S828" i="1" s="1"/>
  <c r="T828" i="1" s="1"/>
  <c r="U828" i="1" s="1"/>
  <c r="M828" i="1"/>
  <c r="W827" i="1"/>
  <c r="N827" i="1"/>
  <c r="P827" i="1" s="1"/>
  <c r="S827" i="1" s="1"/>
  <c r="T827" i="1" s="1"/>
  <c r="U827" i="1" s="1"/>
  <c r="M827" i="1"/>
  <c r="W826" i="1"/>
  <c r="N826" i="1"/>
  <c r="P826" i="1" s="1"/>
  <c r="S826" i="1" s="1"/>
  <c r="T826" i="1" s="1"/>
  <c r="U826" i="1" s="1"/>
  <c r="M826" i="1"/>
  <c r="W825" i="1"/>
  <c r="N825" i="1"/>
  <c r="P825" i="1" s="1"/>
  <c r="S825" i="1" s="1"/>
  <c r="T825" i="1" s="1"/>
  <c r="U825" i="1" s="1"/>
  <c r="M825" i="1"/>
  <c r="W824" i="1"/>
  <c r="N824" i="1"/>
  <c r="P824" i="1" s="1"/>
  <c r="S824" i="1" s="1"/>
  <c r="T824" i="1" s="1"/>
  <c r="U824" i="1" s="1"/>
  <c r="M824" i="1"/>
  <c r="W823" i="1"/>
  <c r="N823" i="1"/>
  <c r="P823" i="1" s="1"/>
  <c r="S823" i="1" s="1"/>
  <c r="T823" i="1" s="1"/>
  <c r="U823" i="1" s="1"/>
  <c r="M823" i="1"/>
  <c r="W822" i="1"/>
  <c r="N822" i="1"/>
  <c r="P822" i="1" s="1"/>
  <c r="S822" i="1" s="1"/>
  <c r="T822" i="1" s="1"/>
  <c r="U822" i="1" s="1"/>
  <c r="M822" i="1"/>
  <c r="W821" i="1"/>
  <c r="N821" i="1"/>
  <c r="P821" i="1" s="1"/>
  <c r="S821" i="1" s="1"/>
  <c r="T821" i="1" s="1"/>
  <c r="U821" i="1" s="1"/>
  <c r="M821" i="1"/>
  <c r="W820" i="1"/>
  <c r="N820" i="1"/>
  <c r="P820" i="1" s="1"/>
  <c r="S820" i="1" s="1"/>
  <c r="T820" i="1" s="1"/>
  <c r="U820" i="1" s="1"/>
  <c r="M820" i="1"/>
  <c r="W819" i="1"/>
  <c r="N819" i="1"/>
  <c r="P819" i="1" s="1"/>
  <c r="S819" i="1" s="1"/>
  <c r="T819" i="1" s="1"/>
  <c r="U819" i="1" s="1"/>
  <c r="M819" i="1"/>
  <c r="W818" i="1"/>
  <c r="N818" i="1"/>
  <c r="P818" i="1" s="1"/>
  <c r="S818" i="1" s="1"/>
  <c r="T818" i="1" s="1"/>
  <c r="U818" i="1" s="1"/>
  <c r="M818" i="1"/>
  <c r="W817" i="1"/>
  <c r="N817" i="1"/>
  <c r="P817" i="1" s="1"/>
  <c r="S817" i="1" s="1"/>
  <c r="T817" i="1" s="1"/>
  <c r="U817" i="1" s="1"/>
  <c r="M817" i="1"/>
  <c r="W816" i="1"/>
  <c r="N816" i="1"/>
  <c r="P816" i="1" s="1"/>
  <c r="S816" i="1" s="1"/>
  <c r="T816" i="1" s="1"/>
  <c r="U816" i="1" s="1"/>
  <c r="M816" i="1"/>
  <c r="W815" i="1"/>
  <c r="N815" i="1"/>
  <c r="P815" i="1" s="1"/>
  <c r="S815" i="1" s="1"/>
  <c r="T815" i="1" s="1"/>
  <c r="U815" i="1" s="1"/>
  <c r="M815" i="1"/>
  <c r="W814" i="1"/>
  <c r="N814" i="1"/>
  <c r="P814" i="1" s="1"/>
  <c r="S814" i="1" s="1"/>
  <c r="T814" i="1" s="1"/>
  <c r="U814" i="1" s="1"/>
  <c r="M814" i="1"/>
  <c r="W813" i="1"/>
  <c r="N813" i="1"/>
  <c r="P813" i="1" s="1"/>
  <c r="S813" i="1" s="1"/>
  <c r="T813" i="1" s="1"/>
  <c r="U813" i="1" s="1"/>
  <c r="M813" i="1"/>
  <c r="W812" i="1"/>
  <c r="N812" i="1"/>
  <c r="P812" i="1" s="1"/>
  <c r="S812" i="1" s="1"/>
  <c r="T812" i="1" s="1"/>
  <c r="U812" i="1" s="1"/>
  <c r="M812" i="1"/>
  <c r="W811" i="1"/>
  <c r="N811" i="1"/>
  <c r="P811" i="1" s="1"/>
  <c r="S811" i="1" s="1"/>
  <c r="T811" i="1" s="1"/>
  <c r="U811" i="1" s="1"/>
  <c r="M811" i="1"/>
  <c r="W810" i="1"/>
  <c r="N810" i="1"/>
  <c r="P810" i="1" s="1"/>
  <c r="S810" i="1" s="1"/>
  <c r="T810" i="1" s="1"/>
  <c r="U810" i="1" s="1"/>
  <c r="M810" i="1"/>
  <c r="W809" i="1"/>
  <c r="N809" i="1"/>
  <c r="P809" i="1" s="1"/>
  <c r="S809" i="1" s="1"/>
  <c r="T809" i="1" s="1"/>
  <c r="U809" i="1" s="1"/>
  <c r="M809" i="1"/>
  <c r="W808" i="1"/>
  <c r="N808" i="1"/>
  <c r="P808" i="1" s="1"/>
  <c r="S808" i="1" s="1"/>
  <c r="T808" i="1" s="1"/>
  <c r="U808" i="1" s="1"/>
  <c r="M808" i="1"/>
  <c r="W807" i="1"/>
  <c r="N807" i="1"/>
  <c r="P807" i="1" s="1"/>
  <c r="S807" i="1" s="1"/>
  <c r="T807" i="1" s="1"/>
  <c r="U807" i="1" s="1"/>
  <c r="M807" i="1"/>
  <c r="W806" i="1"/>
  <c r="N806" i="1"/>
  <c r="P806" i="1" s="1"/>
  <c r="S806" i="1" s="1"/>
  <c r="T806" i="1" s="1"/>
  <c r="U806" i="1" s="1"/>
  <c r="M806" i="1"/>
  <c r="W805" i="1"/>
  <c r="N805" i="1"/>
  <c r="P805" i="1" s="1"/>
  <c r="S805" i="1" s="1"/>
  <c r="T805" i="1" s="1"/>
  <c r="U805" i="1" s="1"/>
  <c r="M805" i="1"/>
  <c r="W804" i="1"/>
  <c r="N804" i="1"/>
  <c r="P804" i="1" s="1"/>
  <c r="S804" i="1" s="1"/>
  <c r="T804" i="1" s="1"/>
  <c r="U804" i="1" s="1"/>
  <c r="M804" i="1"/>
  <c r="W803" i="1"/>
  <c r="N803" i="1"/>
  <c r="P803" i="1" s="1"/>
  <c r="S803" i="1" s="1"/>
  <c r="T803" i="1" s="1"/>
  <c r="U803" i="1" s="1"/>
  <c r="M803" i="1"/>
  <c r="W802" i="1"/>
  <c r="N802" i="1"/>
  <c r="P802" i="1" s="1"/>
  <c r="S802" i="1" s="1"/>
  <c r="T802" i="1" s="1"/>
  <c r="U802" i="1" s="1"/>
  <c r="M802" i="1"/>
  <c r="W801" i="1"/>
  <c r="N801" i="1"/>
  <c r="P801" i="1" s="1"/>
  <c r="S801" i="1" s="1"/>
  <c r="T801" i="1" s="1"/>
  <c r="U801" i="1" s="1"/>
  <c r="M801" i="1"/>
  <c r="W800" i="1"/>
  <c r="N800" i="1"/>
  <c r="P800" i="1" s="1"/>
  <c r="S800" i="1" s="1"/>
  <c r="T800" i="1" s="1"/>
  <c r="U800" i="1" s="1"/>
  <c r="M800" i="1"/>
  <c r="W799" i="1"/>
  <c r="N799" i="1"/>
  <c r="P799" i="1" s="1"/>
  <c r="S799" i="1" s="1"/>
  <c r="T799" i="1" s="1"/>
  <c r="U799" i="1" s="1"/>
  <c r="M799" i="1"/>
  <c r="W798" i="1"/>
  <c r="N798" i="1"/>
  <c r="P798" i="1" s="1"/>
  <c r="S798" i="1" s="1"/>
  <c r="T798" i="1" s="1"/>
  <c r="U798" i="1" s="1"/>
  <c r="M798" i="1"/>
  <c r="W797" i="1"/>
  <c r="N797" i="1"/>
  <c r="P797" i="1" s="1"/>
  <c r="S797" i="1" s="1"/>
  <c r="T797" i="1" s="1"/>
  <c r="U797" i="1" s="1"/>
  <c r="M797" i="1"/>
  <c r="W796" i="1"/>
  <c r="N796" i="1"/>
  <c r="P796" i="1" s="1"/>
  <c r="S796" i="1" s="1"/>
  <c r="T796" i="1" s="1"/>
  <c r="U796" i="1" s="1"/>
  <c r="M796" i="1"/>
  <c r="W795" i="1"/>
  <c r="N795" i="1"/>
  <c r="P795" i="1" s="1"/>
  <c r="S795" i="1" s="1"/>
  <c r="T795" i="1" s="1"/>
  <c r="U795" i="1" s="1"/>
  <c r="M795" i="1"/>
  <c r="W794" i="1"/>
  <c r="N794" i="1"/>
  <c r="P794" i="1" s="1"/>
  <c r="S794" i="1" s="1"/>
  <c r="T794" i="1" s="1"/>
  <c r="U794" i="1" s="1"/>
  <c r="M794" i="1"/>
  <c r="W793" i="1"/>
  <c r="N793" i="1"/>
  <c r="P793" i="1" s="1"/>
  <c r="S793" i="1" s="1"/>
  <c r="T793" i="1" s="1"/>
  <c r="U793" i="1" s="1"/>
  <c r="M793" i="1"/>
  <c r="W792" i="1"/>
  <c r="N792" i="1"/>
  <c r="P792" i="1" s="1"/>
  <c r="S792" i="1" s="1"/>
  <c r="T792" i="1" s="1"/>
  <c r="U792" i="1" s="1"/>
  <c r="M792" i="1"/>
  <c r="W791" i="1"/>
  <c r="N791" i="1"/>
  <c r="P791" i="1" s="1"/>
  <c r="S791" i="1" s="1"/>
  <c r="T791" i="1" s="1"/>
  <c r="U791" i="1" s="1"/>
  <c r="M791" i="1"/>
  <c r="W790" i="1"/>
  <c r="N790" i="1"/>
  <c r="P790" i="1" s="1"/>
  <c r="S790" i="1" s="1"/>
  <c r="T790" i="1" s="1"/>
  <c r="U790" i="1" s="1"/>
  <c r="M790" i="1"/>
  <c r="W789" i="1"/>
  <c r="N789" i="1"/>
  <c r="P789" i="1" s="1"/>
  <c r="S789" i="1" s="1"/>
  <c r="T789" i="1" s="1"/>
  <c r="U789" i="1" s="1"/>
  <c r="M789" i="1"/>
  <c r="W788" i="1"/>
  <c r="N788" i="1"/>
  <c r="P788" i="1" s="1"/>
  <c r="S788" i="1" s="1"/>
  <c r="T788" i="1" s="1"/>
  <c r="U788" i="1" s="1"/>
  <c r="M788" i="1"/>
  <c r="W787" i="1"/>
  <c r="N787" i="1"/>
  <c r="P787" i="1" s="1"/>
  <c r="S787" i="1" s="1"/>
  <c r="T787" i="1" s="1"/>
  <c r="U787" i="1" s="1"/>
  <c r="M787" i="1"/>
  <c r="W786" i="1"/>
  <c r="N786" i="1"/>
  <c r="P786" i="1" s="1"/>
  <c r="S786" i="1" s="1"/>
  <c r="T786" i="1" s="1"/>
  <c r="U786" i="1" s="1"/>
  <c r="M786" i="1"/>
  <c r="W785" i="1"/>
  <c r="N785" i="1"/>
  <c r="P785" i="1" s="1"/>
  <c r="S785" i="1" s="1"/>
  <c r="T785" i="1" s="1"/>
  <c r="U785" i="1" s="1"/>
  <c r="M785" i="1"/>
  <c r="W784" i="1"/>
  <c r="N784" i="1"/>
  <c r="P784" i="1" s="1"/>
  <c r="S784" i="1" s="1"/>
  <c r="T784" i="1" s="1"/>
  <c r="U784" i="1" s="1"/>
  <c r="M784" i="1"/>
  <c r="W783" i="1"/>
  <c r="N783" i="1"/>
  <c r="P783" i="1" s="1"/>
  <c r="S783" i="1" s="1"/>
  <c r="T783" i="1" s="1"/>
  <c r="U783" i="1" s="1"/>
  <c r="M783" i="1"/>
  <c r="W782" i="1"/>
  <c r="N782" i="1"/>
  <c r="P782" i="1" s="1"/>
  <c r="S782" i="1" s="1"/>
  <c r="T782" i="1" s="1"/>
  <c r="U782" i="1" s="1"/>
  <c r="M782" i="1"/>
  <c r="W781" i="1"/>
  <c r="N781" i="1"/>
  <c r="P781" i="1" s="1"/>
  <c r="S781" i="1" s="1"/>
  <c r="T781" i="1" s="1"/>
  <c r="U781" i="1" s="1"/>
  <c r="M781" i="1"/>
  <c r="W780" i="1"/>
  <c r="N780" i="1"/>
  <c r="P780" i="1" s="1"/>
  <c r="S780" i="1" s="1"/>
  <c r="T780" i="1" s="1"/>
  <c r="U780" i="1" s="1"/>
  <c r="M780" i="1"/>
  <c r="W779" i="1"/>
  <c r="N779" i="1"/>
  <c r="P779" i="1" s="1"/>
  <c r="S779" i="1" s="1"/>
  <c r="T779" i="1" s="1"/>
  <c r="U779" i="1" s="1"/>
  <c r="M779" i="1"/>
  <c r="W778" i="1"/>
  <c r="N778" i="1"/>
  <c r="P778" i="1" s="1"/>
  <c r="S778" i="1" s="1"/>
  <c r="T778" i="1" s="1"/>
  <c r="U778" i="1" s="1"/>
  <c r="M778" i="1"/>
  <c r="W777" i="1"/>
  <c r="N777" i="1"/>
  <c r="P777" i="1" s="1"/>
  <c r="S777" i="1" s="1"/>
  <c r="T777" i="1" s="1"/>
  <c r="U777" i="1" s="1"/>
  <c r="M777" i="1"/>
  <c r="W776" i="1"/>
  <c r="N776" i="1"/>
  <c r="P776" i="1" s="1"/>
  <c r="S776" i="1" s="1"/>
  <c r="T776" i="1" s="1"/>
  <c r="U776" i="1" s="1"/>
  <c r="M776" i="1"/>
  <c r="W775" i="1"/>
  <c r="N775" i="1"/>
  <c r="P775" i="1" s="1"/>
  <c r="S775" i="1" s="1"/>
  <c r="T775" i="1" s="1"/>
  <c r="U775" i="1" s="1"/>
  <c r="M775" i="1"/>
  <c r="W774" i="1"/>
  <c r="N774" i="1"/>
  <c r="P774" i="1" s="1"/>
  <c r="S774" i="1" s="1"/>
  <c r="T774" i="1" s="1"/>
  <c r="U774" i="1" s="1"/>
  <c r="M774" i="1"/>
  <c r="W773" i="1"/>
  <c r="N773" i="1"/>
  <c r="P773" i="1" s="1"/>
  <c r="S773" i="1" s="1"/>
  <c r="T773" i="1" s="1"/>
  <c r="U773" i="1" s="1"/>
  <c r="M773" i="1"/>
  <c r="W772" i="1"/>
  <c r="N772" i="1"/>
  <c r="P772" i="1" s="1"/>
  <c r="S772" i="1" s="1"/>
  <c r="T772" i="1" s="1"/>
  <c r="U772" i="1" s="1"/>
  <c r="M772" i="1"/>
  <c r="W771" i="1"/>
  <c r="N771" i="1"/>
  <c r="P771" i="1" s="1"/>
  <c r="S771" i="1" s="1"/>
  <c r="T771" i="1" s="1"/>
  <c r="U771" i="1" s="1"/>
  <c r="M771" i="1"/>
  <c r="W770" i="1"/>
  <c r="N770" i="1"/>
  <c r="P770" i="1" s="1"/>
  <c r="S770" i="1" s="1"/>
  <c r="T770" i="1" s="1"/>
  <c r="U770" i="1" s="1"/>
  <c r="M770" i="1"/>
  <c r="W769" i="1"/>
  <c r="N769" i="1"/>
  <c r="P769" i="1" s="1"/>
  <c r="S769" i="1" s="1"/>
  <c r="T769" i="1" s="1"/>
  <c r="U769" i="1" s="1"/>
  <c r="M769" i="1"/>
  <c r="W768" i="1"/>
  <c r="N768" i="1"/>
  <c r="P768" i="1" s="1"/>
  <c r="S768" i="1" s="1"/>
  <c r="T768" i="1" s="1"/>
  <c r="U768" i="1" s="1"/>
  <c r="M768" i="1"/>
  <c r="W767" i="1"/>
  <c r="N767" i="1"/>
  <c r="P767" i="1" s="1"/>
  <c r="S767" i="1" s="1"/>
  <c r="T767" i="1" s="1"/>
  <c r="U767" i="1" s="1"/>
  <c r="M767" i="1"/>
  <c r="W766" i="1"/>
  <c r="N766" i="1"/>
  <c r="P766" i="1" s="1"/>
  <c r="S766" i="1" s="1"/>
  <c r="T766" i="1" s="1"/>
  <c r="U766" i="1" s="1"/>
  <c r="M766" i="1"/>
  <c r="W765" i="1"/>
  <c r="N765" i="1"/>
  <c r="P765" i="1" s="1"/>
  <c r="S765" i="1" s="1"/>
  <c r="T765" i="1" s="1"/>
  <c r="U765" i="1" s="1"/>
  <c r="M765" i="1"/>
  <c r="W764" i="1"/>
  <c r="N764" i="1"/>
  <c r="P764" i="1" s="1"/>
  <c r="S764" i="1" s="1"/>
  <c r="T764" i="1" s="1"/>
  <c r="U764" i="1" s="1"/>
  <c r="M764" i="1"/>
  <c r="W763" i="1"/>
  <c r="N763" i="1"/>
  <c r="P763" i="1" s="1"/>
  <c r="S763" i="1" s="1"/>
  <c r="T763" i="1" s="1"/>
  <c r="U763" i="1" s="1"/>
  <c r="M763" i="1"/>
  <c r="W762" i="1"/>
  <c r="N762" i="1"/>
  <c r="P762" i="1" s="1"/>
  <c r="S762" i="1" s="1"/>
  <c r="T762" i="1" s="1"/>
  <c r="U762" i="1" s="1"/>
  <c r="M762" i="1"/>
  <c r="W761" i="1"/>
  <c r="N761" i="1"/>
  <c r="P761" i="1" s="1"/>
  <c r="S761" i="1" s="1"/>
  <c r="T761" i="1" s="1"/>
  <c r="U761" i="1" s="1"/>
  <c r="M761" i="1"/>
  <c r="W760" i="1"/>
  <c r="N760" i="1"/>
  <c r="P760" i="1" s="1"/>
  <c r="S760" i="1" s="1"/>
  <c r="T760" i="1" s="1"/>
  <c r="U760" i="1" s="1"/>
  <c r="M760" i="1"/>
  <c r="W759" i="1"/>
  <c r="N759" i="1"/>
  <c r="P759" i="1" s="1"/>
  <c r="S759" i="1" s="1"/>
  <c r="T759" i="1" s="1"/>
  <c r="U759" i="1" s="1"/>
  <c r="M759" i="1"/>
  <c r="W758" i="1"/>
  <c r="N758" i="1"/>
  <c r="P758" i="1" s="1"/>
  <c r="S758" i="1" s="1"/>
  <c r="T758" i="1" s="1"/>
  <c r="U758" i="1" s="1"/>
  <c r="M758" i="1"/>
  <c r="W757" i="1"/>
  <c r="N757" i="1"/>
  <c r="P757" i="1" s="1"/>
  <c r="S757" i="1" s="1"/>
  <c r="T757" i="1" s="1"/>
  <c r="U757" i="1" s="1"/>
  <c r="M757" i="1"/>
  <c r="W756" i="1"/>
  <c r="N756" i="1"/>
  <c r="P756" i="1" s="1"/>
  <c r="S756" i="1" s="1"/>
  <c r="T756" i="1" s="1"/>
  <c r="U756" i="1" s="1"/>
  <c r="M756" i="1"/>
  <c r="W755" i="1"/>
  <c r="N755" i="1"/>
  <c r="P755" i="1" s="1"/>
  <c r="S755" i="1" s="1"/>
  <c r="T755" i="1" s="1"/>
  <c r="U755" i="1" s="1"/>
  <c r="M755" i="1"/>
  <c r="W754" i="1"/>
  <c r="N754" i="1"/>
  <c r="P754" i="1" s="1"/>
  <c r="S754" i="1" s="1"/>
  <c r="T754" i="1" s="1"/>
  <c r="U754" i="1" s="1"/>
  <c r="M754" i="1"/>
  <c r="W753" i="1"/>
  <c r="N753" i="1"/>
  <c r="P753" i="1" s="1"/>
  <c r="S753" i="1" s="1"/>
  <c r="T753" i="1" s="1"/>
  <c r="U753" i="1" s="1"/>
  <c r="M753" i="1"/>
  <c r="W752" i="1"/>
  <c r="N752" i="1"/>
  <c r="P752" i="1" s="1"/>
  <c r="S752" i="1" s="1"/>
  <c r="T752" i="1" s="1"/>
  <c r="U752" i="1" s="1"/>
  <c r="M752" i="1"/>
  <c r="W751" i="1"/>
  <c r="N751" i="1"/>
  <c r="P751" i="1" s="1"/>
  <c r="S751" i="1" s="1"/>
  <c r="T751" i="1" s="1"/>
  <c r="U751" i="1" s="1"/>
  <c r="M751" i="1"/>
  <c r="W750" i="1"/>
  <c r="N750" i="1"/>
  <c r="P750" i="1" s="1"/>
  <c r="S750" i="1" s="1"/>
  <c r="T750" i="1" s="1"/>
  <c r="U750" i="1" s="1"/>
  <c r="M750" i="1"/>
  <c r="W749" i="1"/>
  <c r="N749" i="1"/>
  <c r="P749" i="1" s="1"/>
  <c r="S749" i="1" s="1"/>
  <c r="T749" i="1" s="1"/>
  <c r="U749" i="1" s="1"/>
  <c r="M749" i="1"/>
  <c r="W748" i="1"/>
  <c r="N748" i="1"/>
  <c r="P748" i="1" s="1"/>
  <c r="S748" i="1" s="1"/>
  <c r="T748" i="1" s="1"/>
  <c r="U748" i="1" s="1"/>
  <c r="M748" i="1"/>
  <c r="W747" i="1"/>
  <c r="N747" i="1"/>
  <c r="P747" i="1" s="1"/>
  <c r="S747" i="1" s="1"/>
  <c r="T747" i="1" s="1"/>
  <c r="U747" i="1" s="1"/>
  <c r="M747" i="1"/>
  <c r="W746" i="1"/>
  <c r="N746" i="1"/>
  <c r="P746" i="1" s="1"/>
  <c r="S746" i="1" s="1"/>
  <c r="T746" i="1" s="1"/>
  <c r="U746" i="1" s="1"/>
  <c r="M746" i="1"/>
  <c r="W745" i="1"/>
  <c r="N745" i="1"/>
  <c r="P745" i="1" s="1"/>
  <c r="S745" i="1" s="1"/>
  <c r="T745" i="1" s="1"/>
  <c r="U745" i="1" s="1"/>
  <c r="M745" i="1"/>
  <c r="W744" i="1"/>
  <c r="N744" i="1"/>
  <c r="P744" i="1" s="1"/>
  <c r="S744" i="1" s="1"/>
  <c r="T744" i="1" s="1"/>
  <c r="U744" i="1" s="1"/>
  <c r="M744" i="1"/>
  <c r="W743" i="1"/>
  <c r="N743" i="1"/>
  <c r="P743" i="1" s="1"/>
  <c r="S743" i="1" s="1"/>
  <c r="T743" i="1" s="1"/>
  <c r="U743" i="1" s="1"/>
  <c r="M743" i="1"/>
  <c r="W742" i="1"/>
  <c r="N742" i="1"/>
  <c r="P742" i="1" s="1"/>
  <c r="S742" i="1" s="1"/>
  <c r="T742" i="1" s="1"/>
  <c r="U742" i="1" s="1"/>
  <c r="M742" i="1"/>
  <c r="W741" i="1"/>
  <c r="N741" i="1"/>
  <c r="P741" i="1" s="1"/>
  <c r="S741" i="1" s="1"/>
  <c r="T741" i="1" s="1"/>
  <c r="U741" i="1" s="1"/>
  <c r="M741" i="1"/>
  <c r="W740" i="1"/>
  <c r="N740" i="1"/>
  <c r="P740" i="1" s="1"/>
  <c r="S740" i="1" s="1"/>
  <c r="T740" i="1" s="1"/>
  <c r="U740" i="1" s="1"/>
  <c r="M740" i="1"/>
  <c r="W739" i="1"/>
  <c r="N739" i="1"/>
  <c r="P739" i="1" s="1"/>
  <c r="S739" i="1" s="1"/>
  <c r="T739" i="1" s="1"/>
  <c r="U739" i="1" s="1"/>
  <c r="M739" i="1"/>
  <c r="W738" i="1"/>
  <c r="N738" i="1"/>
  <c r="P738" i="1" s="1"/>
  <c r="S738" i="1" s="1"/>
  <c r="T738" i="1" s="1"/>
  <c r="U738" i="1" s="1"/>
  <c r="M738" i="1"/>
  <c r="W737" i="1"/>
  <c r="N737" i="1"/>
  <c r="P737" i="1" s="1"/>
  <c r="S737" i="1" s="1"/>
  <c r="T737" i="1" s="1"/>
  <c r="U737" i="1" s="1"/>
  <c r="M737" i="1"/>
  <c r="W736" i="1"/>
  <c r="N736" i="1"/>
  <c r="P736" i="1" s="1"/>
  <c r="S736" i="1" s="1"/>
  <c r="T736" i="1" s="1"/>
  <c r="U736" i="1" s="1"/>
  <c r="M736" i="1"/>
  <c r="W735" i="1"/>
  <c r="N735" i="1"/>
  <c r="P735" i="1" s="1"/>
  <c r="S735" i="1" s="1"/>
  <c r="T735" i="1" s="1"/>
  <c r="U735" i="1" s="1"/>
  <c r="M735" i="1"/>
  <c r="W734" i="1"/>
  <c r="N734" i="1"/>
  <c r="P734" i="1" s="1"/>
  <c r="S734" i="1" s="1"/>
  <c r="T734" i="1" s="1"/>
  <c r="U734" i="1" s="1"/>
  <c r="M734" i="1"/>
  <c r="W733" i="1"/>
  <c r="N733" i="1"/>
  <c r="P733" i="1" s="1"/>
  <c r="S733" i="1" s="1"/>
  <c r="T733" i="1" s="1"/>
  <c r="U733" i="1" s="1"/>
  <c r="M733" i="1"/>
  <c r="W732" i="1"/>
  <c r="N732" i="1"/>
  <c r="P732" i="1" s="1"/>
  <c r="S732" i="1" s="1"/>
  <c r="T732" i="1" s="1"/>
  <c r="U732" i="1" s="1"/>
  <c r="M732" i="1"/>
  <c r="W731" i="1"/>
  <c r="N731" i="1"/>
  <c r="P731" i="1" s="1"/>
  <c r="S731" i="1" s="1"/>
  <c r="T731" i="1" s="1"/>
  <c r="U731" i="1" s="1"/>
  <c r="M731" i="1"/>
  <c r="W730" i="1"/>
  <c r="N730" i="1"/>
  <c r="P730" i="1" s="1"/>
  <c r="S730" i="1" s="1"/>
  <c r="T730" i="1" s="1"/>
  <c r="U730" i="1" s="1"/>
  <c r="M730" i="1"/>
  <c r="W729" i="1"/>
  <c r="N729" i="1"/>
  <c r="P729" i="1" s="1"/>
  <c r="S729" i="1" s="1"/>
  <c r="T729" i="1" s="1"/>
  <c r="U729" i="1" s="1"/>
  <c r="M729" i="1"/>
  <c r="W728" i="1"/>
  <c r="N728" i="1"/>
  <c r="P728" i="1" s="1"/>
  <c r="S728" i="1" s="1"/>
  <c r="T728" i="1" s="1"/>
  <c r="U728" i="1" s="1"/>
  <c r="M728" i="1"/>
  <c r="W727" i="1"/>
  <c r="N727" i="1"/>
  <c r="P727" i="1" s="1"/>
  <c r="S727" i="1" s="1"/>
  <c r="T727" i="1" s="1"/>
  <c r="U727" i="1" s="1"/>
  <c r="M727" i="1"/>
  <c r="W726" i="1"/>
  <c r="N726" i="1"/>
  <c r="P726" i="1" s="1"/>
  <c r="S726" i="1" s="1"/>
  <c r="T726" i="1" s="1"/>
  <c r="U726" i="1" s="1"/>
  <c r="M726" i="1"/>
  <c r="W725" i="1"/>
  <c r="N725" i="1"/>
  <c r="P725" i="1" s="1"/>
  <c r="S725" i="1" s="1"/>
  <c r="T725" i="1" s="1"/>
  <c r="U725" i="1" s="1"/>
  <c r="M725" i="1"/>
  <c r="W724" i="1"/>
  <c r="N724" i="1"/>
  <c r="P724" i="1" s="1"/>
  <c r="S724" i="1" s="1"/>
  <c r="T724" i="1" s="1"/>
  <c r="U724" i="1" s="1"/>
  <c r="M724" i="1"/>
  <c r="W723" i="1"/>
  <c r="N723" i="1"/>
  <c r="P723" i="1" s="1"/>
  <c r="S723" i="1" s="1"/>
  <c r="T723" i="1" s="1"/>
  <c r="U723" i="1" s="1"/>
  <c r="M723" i="1"/>
  <c r="W722" i="1"/>
  <c r="N722" i="1"/>
  <c r="P722" i="1" s="1"/>
  <c r="S722" i="1" s="1"/>
  <c r="T722" i="1" s="1"/>
  <c r="U722" i="1" s="1"/>
  <c r="M722" i="1"/>
  <c r="W721" i="1"/>
  <c r="N721" i="1"/>
  <c r="P721" i="1" s="1"/>
  <c r="S721" i="1" s="1"/>
  <c r="T721" i="1" s="1"/>
  <c r="U721" i="1" s="1"/>
  <c r="M721" i="1"/>
  <c r="W720" i="1"/>
  <c r="N720" i="1"/>
  <c r="P720" i="1" s="1"/>
  <c r="S720" i="1" s="1"/>
  <c r="T720" i="1" s="1"/>
  <c r="U720" i="1" s="1"/>
  <c r="M720" i="1"/>
  <c r="W719" i="1"/>
  <c r="N719" i="1"/>
  <c r="P719" i="1" s="1"/>
  <c r="S719" i="1" s="1"/>
  <c r="T719" i="1" s="1"/>
  <c r="U719" i="1" s="1"/>
  <c r="M719" i="1"/>
  <c r="W718" i="1"/>
  <c r="N718" i="1"/>
  <c r="P718" i="1" s="1"/>
  <c r="S718" i="1" s="1"/>
  <c r="T718" i="1" s="1"/>
  <c r="U718" i="1" s="1"/>
  <c r="M718" i="1"/>
  <c r="W717" i="1"/>
  <c r="N717" i="1"/>
  <c r="P717" i="1" s="1"/>
  <c r="S717" i="1" s="1"/>
  <c r="T717" i="1" s="1"/>
  <c r="U717" i="1" s="1"/>
  <c r="M717" i="1"/>
  <c r="W716" i="1"/>
  <c r="N716" i="1"/>
  <c r="P716" i="1" s="1"/>
  <c r="S716" i="1" s="1"/>
  <c r="T716" i="1" s="1"/>
  <c r="U716" i="1" s="1"/>
  <c r="M716" i="1"/>
  <c r="W715" i="1"/>
  <c r="N715" i="1"/>
  <c r="P715" i="1" s="1"/>
  <c r="S715" i="1" s="1"/>
  <c r="T715" i="1" s="1"/>
  <c r="U715" i="1" s="1"/>
  <c r="M715" i="1"/>
  <c r="W714" i="1"/>
  <c r="N714" i="1"/>
  <c r="P714" i="1" s="1"/>
  <c r="S714" i="1" s="1"/>
  <c r="T714" i="1" s="1"/>
  <c r="U714" i="1" s="1"/>
  <c r="M714" i="1"/>
  <c r="W713" i="1"/>
  <c r="N713" i="1"/>
  <c r="P713" i="1" s="1"/>
  <c r="S713" i="1" s="1"/>
  <c r="T713" i="1" s="1"/>
  <c r="U713" i="1" s="1"/>
  <c r="M713" i="1"/>
  <c r="W712" i="1"/>
  <c r="N712" i="1"/>
  <c r="P712" i="1" s="1"/>
  <c r="S712" i="1" s="1"/>
  <c r="T712" i="1" s="1"/>
  <c r="U712" i="1" s="1"/>
  <c r="M712" i="1"/>
  <c r="W711" i="1"/>
  <c r="N711" i="1"/>
  <c r="P711" i="1" s="1"/>
  <c r="S711" i="1" s="1"/>
  <c r="T711" i="1" s="1"/>
  <c r="U711" i="1" s="1"/>
  <c r="M711" i="1"/>
  <c r="W710" i="1"/>
  <c r="N710" i="1"/>
  <c r="P710" i="1" s="1"/>
  <c r="S710" i="1" s="1"/>
  <c r="T710" i="1" s="1"/>
  <c r="U710" i="1" s="1"/>
  <c r="M710" i="1"/>
  <c r="W709" i="1"/>
  <c r="N709" i="1"/>
  <c r="P709" i="1" s="1"/>
  <c r="S709" i="1" s="1"/>
  <c r="T709" i="1" s="1"/>
  <c r="U709" i="1" s="1"/>
  <c r="M709" i="1"/>
  <c r="W708" i="1"/>
  <c r="N708" i="1"/>
  <c r="P708" i="1" s="1"/>
  <c r="S708" i="1" s="1"/>
  <c r="T708" i="1" s="1"/>
  <c r="U708" i="1" s="1"/>
  <c r="M708" i="1"/>
  <c r="W707" i="1"/>
  <c r="N707" i="1"/>
  <c r="P707" i="1" s="1"/>
  <c r="S707" i="1" s="1"/>
  <c r="T707" i="1" s="1"/>
  <c r="U707" i="1" s="1"/>
  <c r="M707" i="1"/>
  <c r="W706" i="1"/>
  <c r="N706" i="1"/>
  <c r="P706" i="1" s="1"/>
  <c r="S706" i="1" s="1"/>
  <c r="T706" i="1" s="1"/>
  <c r="U706" i="1" s="1"/>
  <c r="M706" i="1"/>
  <c r="W705" i="1"/>
  <c r="N705" i="1"/>
  <c r="P705" i="1" s="1"/>
  <c r="S705" i="1" s="1"/>
  <c r="T705" i="1" s="1"/>
  <c r="U705" i="1" s="1"/>
  <c r="M705" i="1"/>
  <c r="W704" i="1"/>
  <c r="N704" i="1"/>
  <c r="P704" i="1" s="1"/>
  <c r="S704" i="1" s="1"/>
  <c r="T704" i="1" s="1"/>
  <c r="U704" i="1" s="1"/>
  <c r="M704" i="1"/>
  <c r="W703" i="1"/>
  <c r="N703" i="1"/>
  <c r="P703" i="1" s="1"/>
  <c r="S703" i="1" s="1"/>
  <c r="T703" i="1" s="1"/>
  <c r="U703" i="1" s="1"/>
  <c r="M703" i="1"/>
  <c r="W702" i="1"/>
  <c r="N702" i="1"/>
  <c r="P702" i="1" s="1"/>
  <c r="S702" i="1" s="1"/>
  <c r="T702" i="1" s="1"/>
  <c r="U702" i="1" s="1"/>
  <c r="M702" i="1"/>
  <c r="W701" i="1"/>
  <c r="N701" i="1"/>
  <c r="P701" i="1" s="1"/>
  <c r="S701" i="1" s="1"/>
  <c r="T701" i="1" s="1"/>
  <c r="U701" i="1" s="1"/>
  <c r="M701" i="1"/>
  <c r="W700" i="1"/>
  <c r="N700" i="1"/>
  <c r="P700" i="1" s="1"/>
  <c r="S700" i="1" s="1"/>
  <c r="T700" i="1" s="1"/>
  <c r="U700" i="1" s="1"/>
  <c r="M700" i="1"/>
  <c r="W699" i="1"/>
  <c r="N699" i="1"/>
  <c r="P699" i="1" s="1"/>
  <c r="S699" i="1" s="1"/>
  <c r="T699" i="1" s="1"/>
  <c r="U699" i="1" s="1"/>
  <c r="M699" i="1"/>
  <c r="W698" i="1"/>
  <c r="N698" i="1"/>
  <c r="P698" i="1" s="1"/>
  <c r="S698" i="1" s="1"/>
  <c r="T698" i="1" s="1"/>
  <c r="U698" i="1" s="1"/>
  <c r="M698" i="1"/>
  <c r="W697" i="1"/>
  <c r="N697" i="1"/>
  <c r="P697" i="1" s="1"/>
  <c r="S697" i="1" s="1"/>
  <c r="T697" i="1" s="1"/>
  <c r="U697" i="1" s="1"/>
  <c r="M697" i="1"/>
  <c r="W696" i="1"/>
  <c r="N696" i="1"/>
  <c r="P696" i="1" s="1"/>
  <c r="S696" i="1" s="1"/>
  <c r="T696" i="1" s="1"/>
  <c r="U696" i="1" s="1"/>
  <c r="M696" i="1"/>
  <c r="W695" i="1"/>
  <c r="N695" i="1"/>
  <c r="P695" i="1" s="1"/>
  <c r="S695" i="1" s="1"/>
  <c r="T695" i="1" s="1"/>
  <c r="U695" i="1" s="1"/>
  <c r="M695" i="1"/>
  <c r="W694" i="1"/>
  <c r="N694" i="1"/>
  <c r="P694" i="1" s="1"/>
  <c r="S694" i="1" s="1"/>
  <c r="T694" i="1" s="1"/>
  <c r="U694" i="1" s="1"/>
  <c r="M694" i="1"/>
  <c r="W693" i="1"/>
  <c r="N693" i="1"/>
  <c r="P693" i="1" s="1"/>
  <c r="S693" i="1" s="1"/>
  <c r="T693" i="1" s="1"/>
  <c r="U693" i="1" s="1"/>
  <c r="M693" i="1"/>
  <c r="W692" i="1"/>
  <c r="N692" i="1"/>
  <c r="P692" i="1" s="1"/>
  <c r="S692" i="1" s="1"/>
  <c r="T692" i="1" s="1"/>
  <c r="U692" i="1" s="1"/>
  <c r="M692" i="1"/>
  <c r="W691" i="1"/>
  <c r="N691" i="1"/>
  <c r="P691" i="1" s="1"/>
  <c r="S691" i="1" s="1"/>
  <c r="T691" i="1" s="1"/>
  <c r="U691" i="1" s="1"/>
  <c r="M691" i="1"/>
  <c r="W690" i="1"/>
  <c r="N690" i="1"/>
  <c r="P690" i="1" s="1"/>
  <c r="S690" i="1" s="1"/>
  <c r="T690" i="1" s="1"/>
  <c r="U690" i="1" s="1"/>
  <c r="M690" i="1"/>
  <c r="W689" i="1"/>
  <c r="N689" i="1"/>
  <c r="P689" i="1" s="1"/>
  <c r="S689" i="1" s="1"/>
  <c r="T689" i="1" s="1"/>
  <c r="U689" i="1" s="1"/>
  <c r="M689" i="1"/>
  <c r="W688" i="1"/>
  <c r="N688" i="1"/>
  <c r="P688" i="1" s="1"/>
  <c r="S688" i="1" s="1"/>
  <c r="T688" i="1" s="1"/>
  <c r="U688" i="1" s="1"/>
  <c r="M688" i="1"/>
  <c r="W687" i="1"/>
  <c r="N687" i="1"/>
  <c r="P687" i="1" s="1"/>
  <c r="S687" i="1" s="1"/>
  <c r="T687" i="1" s="1"/>
  <c r="U687" i="1" s="1"/>
  <c r="M687" i="1"/>
  <c r="W686" i="1"/>
  <c r="N686" i="1"/>
  <c r="P686" i="1" s="1"/>
  <c r="S686" i="1" s="1"/>
  <c r="T686" i="1" s="1"/>
  <c r="U686" i="1" s="1"/>
  <c r="M686" i="1"/>
  <c r="W685" i="1"/>
  <c r="N685" i="1"/>
  <c r="P685" i="1" s="1"/>
  <c r="S685" i="1" s="1"/>
  <c r="T685" i="1" s="1"/>
  <c r="U685" i="1" s="1"/>
  <c r="M685" i="1"/>
  <c r="W684" i="1"/>
  <c r="N684" i="1"/>
  <c r="P684" i="1" s="1"/>
  <c r="S684" i="1" s="1"/>
  <c r="T684" i="1" s="1"/>
  <c r="U684" i="1" s="1"/>
  <c r="M684" i="1"/>
  <c r="W683" i="1"/>
  <c r="N683" i="1"/>
  <c r="P683" i="1" s="1"/>
  <c r="S683" i="1" s="1"/>
  <c r="T683" i="1" s="1"/>
  <c r="U683" i="1" s="1"/>
  <c r="M683" i="1"/>
  <c r="W682" i="1"/>
  <c r="N682" i="1"/>
  <c r="P682" i="1" s="1"/>
  <c r="S682" i="1" s="1"/>
  <c r="T682" i="1" s="1"/>
  <c r="U682" i="1" s="1"/>
  <c r="M682" i="1"/>
  <c r="W681" i="1"/>
  <c r="N681" i="1"/>
  <c r="P681" i="1" s="1"/>
  <c r="S681" i="1" s="1"/>
  <c r="T681" i="1" s="1"/>
  <c r="U681" i="1" s="1"/>
  <c r="M681" i="1"/>
  <c r="W680" i="1"/>
  <c r="N680" i="1"/>
  <c r="P680" i="1" s="1"/>
  <c r="S680" i="1" s="1"/>
  <c r="T680" i="1" s="1"/>
  <c r="U680" i="1" s="1"/>
  <c r="M680" i="1"/>
  <c r="W679" i="1"/>
  <c r="N679" i="1"/>
  <c r="P679" i="1" s="1"/>
  <c r="S679" i="1" s="1"/>
  <c r="T679" i="1" s="1"/>
  <c r="U679" i="1" s="1"/>
  <c r="M679" i="1"/>
  <c r="W678" i="1"/>
  <c r="N678" i="1"/>
  <c r="P678" i="1" s="1"/>
  <c r="S678" i="1" s="1"/>
  <c r="T678" i="1" s="1"/>
  <c r="U678" i="1" s="1"/>
  <c r="M678" i="1"/>
  <c r="W677" i="1"/>
  <c r="N677" i="1"/>
  <c r="P677" i="1" s="1"/>
  <c r="S677" i="1" s="1"/>
  <c r="T677" i="1" s="1"/>
  <c r="U677" i="1" s="1"/>
  <c r="M677" i="1"/>
  <c r="W676" i="1"/>
  <c r="N676" i="1"/>
  <c r="P676" i="1" s="1"/>
  <c r="S676" i="1" s="1"/>
  <c r="T676" i="1" s="1"/>
  <c r="U676" i="1" s="1"/>
  <c r="M676" i="1"/>
  <c r="W675" i="1"/>
  <c r="N675" i="1"/>
  <c r="P675" i="1" s="1"/>
  <c r="S675" i="1" s="1"/>
  <c r="T675" i="1" s="1"/>
  <c r="U675" i="1" s="1"/>
  <c r="M675" i="1"/>
  <c r="W674" i="1"/>
  <c r="N674" i="1"/>
  <c r="P674" i="1" s="1"/>
  <c r="S674" i="1" s="1"/>
  <c r="T674" i="1" s="1"/>
  <c r="U674" i="1" s="1"/>
  <c r="M674" i="1"/>
  <c r="W673" i="1"/>
  <c r="N673" i="1"/>
  <c r="P673" i="1" s="1"/>
  <c r="S673" i="1" s="1"/>
  <c r="T673" i="1" s="1"/>
  <c r="U673" i="1" s="1"/>
  <c r="M673" i="1"/>
  <c r="W672" i="1"/>
  <c r="N672" i="1"/>
  <c r="P672" i="1" s="1"/>
  <c r="S672" i="1" s="1"/>
  <c r="T672" i="1" s="1"/>
  <c r="U672" i="1" s="1"/>
  <c r="M672" i="1"/>
  <c r="W671" i="1"/>
  <c r="N671" i="1"/>
  <c r="P671" i="1" s="1"/>
  <c r="S671" i="1" s="1"/>
  <c r="T671" i="1" s="1"/>
  <c r="U671" i="1" s="1"/>
  <c r="M671" i="1"/>
  <c r="W670" i="1"/>
  <c r="N670" i="1"/>
  <c r="P670" i="1" s="1"/>
  <c r="S670" i="1" s="1"/>
  <c r="T670" i="1" s="1"/>
  <c r="U670" i="1" s="1"/>
  <c r="M670" i="1"/>
  <c r="W669" i="1"/>
  <c r="N669" i="1"/>
  <c r="P669" i="1" s="1"/>
  <c r="S669" i="1" s="1"/>
  <c r="T669" i="1" s="1"/>
  <c r="U669" i="1" s="1"/>
  <c r="M669" i="1"/>
  <c r="W668" i="1"/>
  <c r="N668" i="1"/>
  <c r="P668" i="1" s="1"/>
  <c r="S668" i="1" s="1"/>
  <c r="T668" i="1" s="1"/>
  <c r="U668" i="1" s="1"/>
  <c r="M668" i="1"/>
  <c r="W667" i="1"/>
  <c r="N667" i="1"/>
  <c r="P667" i="1" s="1"/>
  <c r="S667" i="1" s="1"/>
  <c r="T667" i="1" s="1"/>
  <c r="U667" i="1" s="1"/>
  <c r="M667" i="1"/>
  <c r="W666" i="1"/>
  <c r="N666" i="1"/>
  <c r="P666" i="1" s="1"/>
  <c r="S666" i="1" s="1"/>
  <c r="T666" i="1" s="1"/>
  <c r="U666" i="1" s="1"/>
  <c r="M666" i="1"/>
  <c r="W665" i="1"/>
  <c r="N665" i="1"/>
  <c r="P665" i="1" s="1"/>
  <c r="S665" i="1" s="1"/>
  <c r="T665" i="1" s="1"/>
  <c r="U665" i="1" s="1"/>
  <c r="M665" i="1"/>
  <c r="W664" i="1"/>
  <c r="N664" i="1"/>
  <c r="P664" i="1" s="1"/>
  <c r="S664" i="1" s="1"/>
  <c r="T664" i="1" s="1"/>
  <c r="U664" i="1" s="1"/>
  <c r="M664" i="1"/>
  <c r="W663" i="1"/>
  <c r="N663" i="1"/>
  <c r="P663" i="1" s="1"/>
  <c r="S663" i="1" s="1"/>
  <c r="T663" i="1" s="1"/>
  <c r="U663" i="1" s="1"/>
  <c r="M663" i="1"/>
  <c r="W662" i="1"/>
  <c r="N662" i="1"/>
  <c r="P662" i="1" s="1"/>
  <c r="S662" i="1" s="1"/>
  <c r="T662" i="1" s="1"/>
  <c r="U662" i="1" s="1"/>
  <c r="M662" i="1"/>
  <c r="W661" i="1"/>
  <c r="N661" i="1"/>
  <c r="P661" i="1" s="1"/>
  <c r="S661" i="1" s="1"/>
  <c r="T661" i="1" s="1"/>
  <c r="U661" i="1" s="1"/>
  <c r="M661" i="1"/>
  <c r="W660" i="1"/>
  <c r="N660" i="1"/>
  <c r="P660" i="1" s="1"/>
  <c r="S660" i="1" s="1"/>
  <c r="T660" i="1" s="1"/>
  <c r="U660" i="1" s="1"/>
  <c r="M660" i="1"/>
  <c r="W659" i="1"/>
  <c r="N659" i="1"/>
  <c r="P659" i="1" s="1"/>
  <c r="S659" i="1" s="1"/>
  <c r="T659" i="1" s="1"/>
  <c r="U659" i="1" s="1"/>
  <c r="M659" i="1"/>
  <c r="W658" i="1"/>
  <c r="N658" i="1"/>
  <c r="P658" i="1" s="1"/>
  <c r="S658" i="1" s="1"/>
  <c r="T658" i="1" s="1"/>
  <c r="U658" i="1" s="1"/>
  <c r="M658" i="1"/>
  <c r="W657" i="1"/>
  <c r="N657" i="1"/>
  <c r="P657" i="1" s="1"/>
  <c r="S657" i="1" s="1"/>
  <c r="T657" i="1" s="1"/>
  <c r="U657" i="1" s="1"/>
  <c r="M657" i="1"/>
  <c r="W656" i="1"/>
  <c r="N656" i="1"/>
  <c r="P656" i="1" s="1"/>
  <c r="S656" i="1" s="1"/>
  <c r="T656" i="1" s="1"/>
  <c r="U656" i="1" s="1"/>
  <c r="M656" i="1"/>
  <c r="W655" i="1"/>
  <c r="N655" i="1"/>
  <c r="P655" i="1" s="1"/>
  <c r="S655" i="1" s="1"/>
  <c r="T655" i="1" s="1"/>
  <c r="U655" i="1" s="1"/>
  <c r="M655" i="1"/>
  <c r="W654" i="1"/>
  <c r="N654" i="1"/>
  <c r="P654" i="1" s="1"/>
  <c r="S654" i="1" s="1"/>
  <c r="T654" i="1" s="1"/>
  <c r="U654" i="1" s="1"/>
  <c r="M654" i="1"/>
  <c r="W653" i="1"/>
  <c r="N653" i="1"/>
  <c r="P653" i="1" s="1"/>
  <c r="S653" i="1" s="1"/>
  <c r="T653" i="1" s="1"/>
  <c r="U653" i="1" s="1"/>
  <c r="M653" i="1"/>
  <c r="W652" i="1"/>
  <c r="N652" i="1"/>
  <c r="P652" i="1" s="1"/>
  <c r="S652" i="1" s="1"/>
  <c r="T652" i="1" s="1"/>
  <c r="U652" i="1" s="1"/>
  <c r="M652" i="1"/>
  <c r="W651" i="1"/>
  <c r="N651" i="1"/>
  <c r="P651" i="1" s="1"/>
  <c r="S651" i="1" s="1"/>
  <c r="T651" i="1" s="1"/>
  <c r="U651" i="1" s="1"/>
  <c r="M651" i="1"/>
  <c r="W650" i="1"/>
  <c r="N650" i="1"/>
  <c r="P650" i="1" s="1"/>
  <c r="S650" i="1" s="1"/>
  <c r="T650" i="1" s="1"/>
  <c r="U650" i="1" s="1"/>
  <c r="M650" i="1"/>
  <c r="W649" i="1"/>
  <c r="N649" i="1"/>
  <c r="P649" i="1" s="1"/>
  <c r="S649" i="1" s="1"/>
  <c r="T649" i="1" s="1"/>
  <c r="U649" i="1" s="1"/>
  <c r="M649" i="1"/>
  <c r="W648" i="1"/>
  <c r="N648" i="1"/>
  <c r="P648" i="1" s="1"/>
  <c r="S648" i="1" s="1"/>
  <c r="T648" i="1" s="1"/>
  <c r="U648" i="1" s="1"/>
  <c r="M648" i="1"/>
  <c r="W647" i="1"/>
  <c r="N647" i="1"/>
  <c r="P647" i="1" s="1"/>
  <c r="S647" i="1" s="1"/>
  <c r="T647" i="1" s="1"/>
  <c r="U647" i="1" s="1"/>
  <c r="M647" i="1"/>
  <c r="W646" i="1"/>
  <c r="N646" i="1"/>
  <c r="P646" i="1" s="1"/>
  <c r="S646" i="1" s="1"/>
  <c r="T646" i="1" s="1"/>
  <c r="U646" i="1" s="1"/>
  <c r="M646" i="1"/>
  <c r="W645" i="1"/>
  <c r="N645" i="1"/>
  <c r="P645" i="1" s="1"/>
  <c r="S645" i="1" s="1"/>
  <c r="T645" i="1" s="1"/>
  <c r="U645" i="1" s="1"/>
  <c r="M645" i="1"/>
  <c r="W644" i="1"/>
  <c r="N644" i="1"/>
  <c r="P644" i="1" s="1"/>
  <c r="S644" i="1" s="1"/>
  <c r="T644" i="1" s="1"/>
  <c r="U644" i="1" s="1"/>
  <c r="M644" i="1"/>
  <c r="W643" i="1"/>
  <c r="N643" i="1"/>
  <c r="P643" i="1" s="1"/>
  <c r="S643" i="1" s="1"/>
  <c r="T643" i="1" s="1"/>
  <c r="U643" i="1" s="1"/>
  <c r="M643" i="1"/>
  <c r="W642" i="1"/>
  <c r="N642" i="1"/>
  <c r="P642" i="1" s="1"/>
  <c r="S642" i="1" s="1"/>
  <c r="T642" i="1" s="1"/>
  <c r="U642" i="1" s="1"/>
  <c r="M642" i="1"/>
  <c r="W641" i="1"/>
  <c r="N641" i="1"/>
  <c r="P641" i="1" s="1"/>
  <c r="S641" i="1" s="1"/>
  <c r="T641" i="1" s="1"/>
  <c r="U641" i="1" s="1"/>
  <c r="M641" i="1"/>
  <c r="W640" i="1"/>
  <c r="N640" i="1"/>
  <c r="P640" i="1" s="1"/>
  <c r="S640" i="1" s="1"/>
  <c r="T640" i="1" s="1"/>
  <c r="U640" i="1" s="1"/>
  <c r="M640" i="1"/>
  <c r="W639" i="1"/>
  <c r="N639" i="1"/>
  <c r="P639" i="1" s="1"/>
  <c r="S639" i="1" s="1"/>
  <c r="T639" i="1" s="1"/>
  <c r="U639" i="1" s="1"/>
  <c r="M639" i="1"/>
  <c r="W638" i="1"/>
  <c r="N638" i="1"/>
  <c r="P638" i="1" s="1"/>
  <c r="S638" i="1" s="1"/>
  <c r="T638" i="1" s="1"/>
  <c r="U638" i="1" s="1"/>
  <c r="M638" i="1"/>
  <c r="W637" i="1"/>
  <c r="N637" i="1"/>
  <c r="P637" i="1" s="1"/>
  <c r="S637" i="1" s="1"/>
  <c r="T637" i="1" s="1"/>
  <c r="U637" i="1" s="1"/>
  <c r="M637" i="1"/>
  <c r="W636" i="1"/>
  <c r="N636" i="1"/>
  <c r="P636" i="1" s="1"/>
  <c r="S636" i="1" s="1"/>
  <c r="T636" i="1" s="1"/>
  <c r="U636" i="1" s="1"/>
  <c r="M636" i="1"/>
  <c r="W635" i="1"/>
  <c r="N635" i="1"/>
  <c r="P635" i="1" s="1"/>
  <c r="S635" i="1" s="1"/>
  <c r="T635" i="1" s="1"/>
  <c r="U635" i="1" s="1"/>
  <c r="M635" i="1"/>
  <c r="W634" i="1"/>
  <c r="N634" i="1"/>
  <c r="P634" i="1" s="1"/>
  <c r="S634" i="1" s="1"/>
  <c r="T634" i="1" s="1"/>
  <c r="U634" i="1" s="1"/>
  <c r="M634" i="1"/>
  <c r="W633" i="1"/>
  <c r="N633" i="1"/>
  <c r="P633" i="1" s="1"/>
  <c r="S633" i="1" s="1"/>
  <c r="T633" i="1" s="1"/>
  <c r="U633" i="1" s="1"/>
  <c r="M633" i="1"/>
  <c r="W632" i="1"/>
  <c r="N632" i="1"/>
  <c r="P632" i="1" s="1"/>
  <c r="S632" i="1" s="1"/>
  <c r="T632" i="1" s="1"/>
  <c r="U632" i="1" s="1"/>
  <c r="M632" i="1"/>
  <c r="W631" i="1"/>
  <c r="N631" i="1"/>
  <c r="P631" i="1" s="1"/>
  <c r="S631" i="1" s="1"/>
  <c r="T631" i="1" s="1"/>
  <c r="U631" i="1" s="1"/>
  <c r="M631" i="1"/>
  <c r="W630" i="1"/>
  <c r="N630" i="1"/>
  <c r="P630" i="1" s="1"/>
  <c r="S630" i="1" s="1"/>
  <c r="T630" i="1" s="1"/>
  <c r="U630" i="1" s="1"/>
  <c r="M630" i="1"/>
  <c r="W629" i="1"/>
  <c r="N629" i="1"/>
  <c r="P629" i="1" s="1"/>
  <c r="S629" i="1" s="1"/>
  <c r="T629" i="1" s="1"/>
  <c r="U629" i="1" s="1"/>
  <c r="M629" i="1"/>
  <c r="W628" i="1"/>
  <c r="N628" i="1"/>
  <c r="P628" i="1" s="1"/>
  <c r="S628" i="1" s="1"/>
  <c r="T628" i="1" s="1"/>
  <c r="U628" i="1" s="1"/>
  <c r="M628" i="1"/>
  <c r="W627" i="1"/>
  <c r="N627" i="1"/>
  <c r="P627" i="1" s="1"/>
  <c r="S627" i="1" s="1"/>
  <c r="T627" i="1" s="1"/>
  <c r="U627" i="1" s="1"/>
  <c r="M627" i="1"/>
  <c r="W626" i="1"/>
  <c r="N626" i="1"/>
  <c r="P626" i="1" s="1"/>
  <c r="S626" i="1" s="1"/>
  <c r="T626" i="1" s="1"/>
  <c r="U626" i="1" s="1"/>
  <c r="M626" i="1"/>
  <c r="W625" i="1"/>
  <c r="N625" i="1"/>
  <c r="P625" i="1" s="1"/>
  <c r="S625" i="1" s="1"/>
  <c r="T625" i="1" s="1"/>
  <c r="U625" i="1" s="1"/>
  <c r="M625" i="1"/>
  <c r="W624" i="1"/>
  <c r="N624" i="1"/>
  <c r="P624" i="1" s="1"/>
  <c r="S624" i="1" s="1"/>
  <c r="T624" i="1" s="1"/>
  <c r="U624" i="1" s="1"/>
  <c r="M624" i="1"/>
  <c r="W623" i="1"/>
  <c r="N623" i="1"/>
  <c r="P623" i="1" s="1"/>
  <c r="S623" i="1" s="1"/>
  <c r="T623" i="1" s="1"/>
  <c r="U623" i="1" s="1"/>
  <c r="M623" i="1"/>
  <c r="W622" i="1"/>
  <c r="N622" i="1"/>
  <c r="P622" i="1" s="1"/>
  <c r="S622" i="1" s="1"/>
  <c r="T622" i="1" s="1"/>
  <c r="U622" i="1" s="1"/>
  <c r="M622" i="1"/>
  <c r="W621" i="1"/>
  <c r="N621" i="1"/>
  <c r="P621" i="1" s="1"/>
  <c r="S621" i="1" s="1"/>
  <c r="T621" i="1" s="1"/>
  <c r="U621" i="1" s="1"/>
  <c r="M621" i="1"/>
  <c r="W620" i="1"/>
  <c r="N620" i="1"/>
  <c r="P620" i="1" s="1"/>
  <c r="S620" i="1" s="1"/>
  <c r="T620" i="1" s="1"/>
  <c r="U620" i="1" s="1"/>
  <c r="M620" i="1"/>
  <c r="W619" i="1"/>
  <c r="N619" i="1"/>
  <c r="P619" i="1" s="1"/>
  <c r="S619" i="1" s="1"/>
  <c r="T619" i="1" s="1"/>
  <c r="U619" i="1" s="1"/>
  <c r="M619" i="1"/>
  <c r="W618" i="1"/>
  <c r="N618" i="1"/>
  <c r="P618" i="1" s="1"/>
  <c r="S618" i="1" s="1"/>
  <c r="T618" i="1" s="1"/>
  <c r="U618" i="1" s="1"/>
  <c r="M618" i="1"/>
  <c r="W617" i="1"/>
  <c r="N617" i="1"/>
  <c r="P617" i="1" s="1"/>
  <c r="S617" i="1" s="1"/>
  <c r="T617" i="1" s="1"/>
  <c r="U617" i="1" s="1"/>
  <c r="M617" i="1"/>
  <c r="W616" i="1"/>
  <c r="N616" i="1"/>
  <c r="P616" i="1" s="1"/>
  <c r="S616" i="1" s="1"/>
  <c r="T616" i="1" s="1"/>
  <c r="U616" i="1" s="1"/>
  <c r="M616" i="1"/>
  <c r="W615" i="1"/>
  <c r="N615" i="1"/>
  <c r="P615" i="1" s="1"/>
  <c r="S615" i="1" s="1"/>
  <c r="T615" i="1" s="1"/>
  <c r="U615" i="1" s="1"/>
  <c r="M615" i="1"/>
  <c r="W614" i="1"/>
  <c r="N614" i="1"/>
  <c r="P614" i="1" s="1"/>
  <c r="S614" i="1" s="1"/>
  <c r="T614" i="1" s="1"/>
  <c r="U614" i="1" s="1"/>
  <c r="M614" i="1"/>
  <c r="W613" i="1"/>
  <c r="N613" i="1"/>
  <c r="P613" i="1" s="1"/>
  <c r="S613" i="1" s="1"/>
  <c r="T613" i="1" s="1"/>
  <c r="U613" i="1" s="1"/>
  <c r="M613" i="1"/>
  <c r="W612" i="1"/>
  <c r="N612" i="1"/>
  <c r="P612" i="1" s="1"/>
  <c r="S612" i="1" s="1"/>
  <c r="T612" i="1" s="1"/>
  <c r="U612" i="1" s="1"/>
  <c r="M612" i="1"/>
  <c r="W611" i="1"/>
  <c r="N611" i="1"/>
  <c r="P611" i="1" s="1"/>
  <c r="S611" i="1" s="1"/>
  <c r="T611" i="1" s="1"/>
  <c r="U611" i="1" s="1"/>
  <c r="M611" i="1"/>
  <c r="W610" i="1"/>
  <c r="N610" i="1"/>
  <c r="P610" i="1" s="1"/>
  <c r="S610" i="1" s="1"/>
  <c r="T610" i="1" s="1"/>
  <c r="U610" i="1" s="1"/>
  <c r="M610" i="1"/>
  <c r="W609" i="1"/>
  <c r="N609" i="1"/>
  <c r="P609" i="1" s="1"/>
  <c r="S609" i="1" s="1"/>
  <c r="T609" i="1" s="1"/>
  <c r="U609" i="1" s="1"/>
  <c r="M609" i="1"/>
  <c r="W608" i="1"/>
  <c r="N608" i="1"/>
  <c r="P608" i="1" s="1"/>
  <c r="S608" i="1" s="1"/>
  <c r="T608" i="1" s="1"/>
  <c r="U608" i="1" s="1"/>
  <c r="M608" i="1"/>
  <c r="W607" i="1"/>
  <c r="N607" i="1"/>
  <c r="P607" i="1" s="1"/>
  <c r="S607" i="1" s="1"/>
  <c r="T607" i="1" s="1"/>
  <c r="U607" i="1" s="1"/>
  <c r="M607" i="1"/>
  <c r="W606" i="1"/>
  <c r="N606" i="1"/>
  <c r="P606" i="1" s="1"/>
  <c r="S606" i="1" s="1"/>
  <c r="T606" i="1" s="1"/>
  <c r="U606" i="1" s="1"/>
  <c r="M606" i="1"/>
  <c r="W605" i="1"/>
  <c r="N605" i="1"/>
  <c r="P605" i="1" s="1"/>
  <c r="S605" i="1" s="1"/>
  <c r="T605" i="1" s="1"/>
  <c r="U605" i="1" s="1"/>
  <c r="M605" i="1"/>
  <c r="W604" i="1"/>
  <c r="N604" i="1"/>
  <c r="P604" i="1" s="1"/>
  <c r="S604" i="1" s="1"/>
  <c r="T604" i="1" s="1"/>
  <c r="U604" i="1" s="1"/>
  <c r="M604" i="1"/>
  <c r="W603" i="1"/>
  <c r="N603" i="1"/>
  <c r="P603" i="1" s="1"/>
  <c r="S603" i="1" s="1"/>
  <c r="T603" i="1" s="1"/>
  <c r="U603" i="1" s="1"/>
  <c r="M603" i="1"/>
  <c r="W602" i="1"/>
  <c r="N602" i="1"/>
  <c r="P602" i="1" s="1"/>
  <c r="S602" i="1" s="1"/>
  <c r="T602" i="1" s="1"/>
  <c r="U602" i="1" s="1"/>
  <c r="M602" i="1"/>
  <c r="W601" i="1"/>
  <c r="N601" i="1"/>
  <c r="P601" i="1" s="1"/>
  <c r="S601" i="1" s="1"/>
  <c r="T601" i="1" s="1"/>
  <c r="U601" i="1" s="1"/>
  <c r="M601" i="1"/>
  <c r="W600" i="1"/>
  <c r="N600" i="1"/>
  <c r="P600" i="1" s="1"/>
  <c r="S600" i="1" s="1"/>
  <c r="T600" i="1" s="1"/>
  <c r="U600" i="1" s="1"/>
  <c r="M600" i="1"/>
  <c r="W599" i="1"/>
  <c r="N599" i="1"/>
  <c r="P599" i="1" s="1"/>
  <c r="S599" i="1" s="1"/>
  <c r="T599" i="1" s="1"/>
  <c r="U599" i="1" s="1"/>
  <c r="M599" i="1"/>
  <c r="W598" i="1"/>
  <c r="N598" i="1"/>
  <c r="P598" i="1" s="1"/>
  <c r="S598" i="1" s="1"/>
  <c r="T598" i="1" s="1"/>
  <c r="U598" i="1" s="1"/>
  <c r="M598" i="1"/>
  <c r="W597" i="1"/>
  <c r="N597" i="1"/>
  <c r="P597" i="1" s="1"/>
  <c r="S597" i="1" s="1"/>
  <c r="T597" i="1" s="1"/>
  <c r="U597" i="1" s="1"/>
  <c r="M597" i="1"/>
  <c r="W596" i="1"/>
  <c r="N596" i="1"/>
  <c r="P596" i="1" s="1"/>
  <c r="S596" i="1" s="1"/>
  <c r="T596" i="1" s="1"/>
  <c r="U596" i="1" s="1"/>
  <c r="M596" i="1"/>
  <c r="W595" i="1"/>
  <c r="N595" i="1"/>
  <c r="P595" i="1" s="1"/>
  <c r="S595" i="1" s="1"/>
  <c r="T595" i="1" s="1"/>
  <c r="U595" i="1" s="1"/>
  <c r="M595" i="1"/>
  <c r="W594" i="1"/>
  <c r="N594" i="1"/>
  <c r="P594" i="1" s="1"/>
  <c r="S594" i="1" s="1"/>
  <c r="T594" i="1" s="1"/>
  <c r="U594" i="1" s="1"/>
  <c r="M594" i="1"/>
  <c r="W593" i="1"/>
  <c r="N593" i="1"/>
  <c r="P593" i="1" s="1"/>
  <c r="S593" i="1" s="1"/>
  <c r="T593" i="1" s="1"/>
  <c r="U593" i="1" s="1"/>
  <c r="M593" i="1"/>
  <c r="W592" i="1"/>
  <c r="N592" i="1"/>
  <c r="P592" i="1" s="1"/>
  <c r="S592" i="1" s="1"/>
  <c r="T592" i="1" s="1"/>
  <c r="U592" i="1" s="1"/>
  <c r="M592" i="1"/>
  <c r="W591" i="1"/>
  <c r="N591" i="1"/>
  <c r="P591" i="1" s="1"/>
  <c r="S591" i="1" s="1"/>
  <c r="T591" i="1" s="1"/>
  <c r="U591" i="1" s="1"/>
  <c r="M591" i="1"/>
  <c r="W590" i="1"/>
  <c r="N590" i="1"/>
  <c r="P590" i="1" s="1"/>
  <c r="S590" i="1" s="1"/>
  <c r="T590" i="1" s="1"/>
  <c r="U590" i="1" s="1"/>
  <c r="M590" i="1"/>
  <c r="W589" i="1"/>
  <c r="N589" i="1"/>
  <c r="P589" i="1" s="1"/>
  <c r="S589" i="1" s="1"/>
  <c r="T589" i="1" s="1"/>
  <c r="U589" i="1" s="1"/>
  <c r="M589" i="1"/>
  <c r="W588" i="1"/>
  <c r="N588" i="1"/>
  <c r="P588" i="1" s="1"/>
  <c r="S588" i="1" s="1"/>
  <c r="T588" i="1" s="1"/>
  <c r="U588" i="1" s="1"/>
  <c r="M588" i="1"/>
  <c r="W587" i="1"/>
  <c r="N587" i="1"/>
  <c r="P587" i="1" s="1"/>
  <c r="S587" i="1" s="1"/>
  <c r="T587" i="1" s="1"/>
  <c r="U587" i="1" s="1"/>
  <c r="M587" i="1"/>
  <c r="W586" i="1"/>
  <c r="N586" i="1"/>
  <c r="P586" i="1" s="1"/>
  <c r="S586" i="1" s="1"/>
  <c r="T586" i="1" s="1"/>
  <c r="U586" i="1" s="1"/>
  <c r="M586" i="1"/>
  <c r="W585" i="1"/>
  <c r="N585" i="1"/>
  <c r="P585" i="1" s="1"/>
  <c r="S585" i="1" s="1"/>
  <c r="T585" i="1" s="1"/>
  <c r="U585" i="1" s="1"/>
  <c r="M585" i="1"/>
  <c r="W584" i="1"/>
  <c r="N584" i="1"/>
  <c r="P584" i="1" s="1"/>
  <c r="S584" i="1" s="1"/>
  <c r="T584" i="1" s="1"/>
  <c r="U584" i="1" s="1"/>
  <c r="M584" i="1"/>
  <c r="W583" i="1"/>
  <c r="N583" i="1"/>
  <c r="P583" i="1" s="1"/>
  <c r="S583" i="1" s="1"/>
  <c r="T583" i="1" s="1"/>
  <c r="U583" i="1" s="1"/>
  <c r="M583" i="1"/>
  <c r="W582" i="1"/>
  <c r="N582" i="1"/>
  <c r="P582" i="1" s="1"/>
  <c r="S582" i="1" s="1"/>
  <c r="T582" i="1" s="1"/>
  <c r="U582" i="1" s="1"/>
  <c r="M582" i="1"/>
  <c r="W581" i="1"/>
  <c r="N581" i="1"/>
  <c r="P581" i="1" s="1"/>
  <c r="S581" i="1" s="1"/>
  <c r="T581" i="1" s="1"/>
  <c r="U581" i="1" s="1"/>
  <c r="M581" i="1"/>
  <c r="W580" i="1"/>
  <c r="N580" i="1"/>
  <c r="P580" i="1" s="1"/>
  <c r="S580" i="1" s="1"/>
  <c r="T580" i="1" s="1"/>
  <c r="U580" i="1" s="1"/>
  <c r="M580" i="1"/>
  <c r="W579" i="1"/>
  <c r="N579" i="1"/>
  <c r="P579" i="1" s="1"/>
  <c r="S579" i="1" s="1"/>
  <c r="T579" i="1" s="1"/>
  <c r="U579" i="1" s="1"/>
  <c r="M579" i="1"/>
  <c r="W578" i="1"/>
  <c r="N578" i="1"/>
  <c r="P578" i="1" s="1"/>
  <c r="S578" i="1" s="1"/>
  <c r="T578" i="1" s="1"/>
  <c r="U578" i="1" s="1"/>
  <c r="M578" i="1"/>
  <c r="W577" i="1"/>
  <c r="N577" i="1"/>
  <c r="P577" i="1" s="1"/>
  <c r="S577" i="1" s="1"/>
  <c r="T577" i="1" s="1"/>
  <c r="U577" i="1" s="1"/>
  <c r="M577" i="1"/>
  <c r="W576" i="1"/>
  <c r="N576" i="1"/>
  <c r="P576" i="1" s="1"/>
  <c r="S576" i="1" s="1"/>
  <c r="T576" i="1" s="1"/>
  <c r="U576" i="1" s="1"/>
  <c r="M576" i="1"/>
  <c r="W575" i="1"/>
  <c r="N575" i="1"/>
  <c r="P575" i="1" s="1"/>
  <c r="S575" i="1" s="1"/>
  <c r="T575" i="1" s="1"/>
  <c r="U575" i="1" s="1"/>
  <c r="M575" i="1"/>
  <c r="W574" i="1"/>
  <c r="N574" i="1"/>
  <c r="P574" i="1" s="1"/>
  <c r="S574" i="1" s="1"/>
  <c r="T574" i="1" s="1"/>
  <c r="U574" i="1" s="1"/>
  <c r="M574" i="1"/>
  <c r="W573" i="1"/>
  <c r="N573" i="1"/>
  <c r="P573" i="1" s="1"/>
  <c r="S573" i="1" s="1"/>
  <c r="T573" i="1" s="1"/>
  <c r="U573" i="1" s="1"/>
  <c r="M573" i="1"/>
  <c r="W572" i="1"/>
  <c r="N572" i="1"/>
  <c r="P572" i="1" s="1"/>
  <c r="S572" i="1" s="1"/>
  <c r="T572" i="1" s="1"/>
  <c r="U572" i="1" s="1"/>
  <c r="M572" i="1"/>
  <c r="W571" i="1"/>
  <c r="N571" i="1"/>
  <c r="P571" i="1" s="1"/>
  <c r="S571" i="1" s="1"/>
  <c r="T571" i="1" s="1"/>
  <c r="U571" i="1" s="1"/>
  <c r="M571" i="1"/>
  <c r="W570" i="1"/>
  <c r="N570" i="1"/>
  <c r="P570" i="1" s="1"/>
  <c r="S570" i="1" s="1"/>
  <c r="T570" i="1" s="1"/>
  <c r="U570" i="1" s="1"/>
  <c r="M570" i="1"/>
  <c r="W569" i="1"/>
  <c r="N569" i="1"/>
  <c r="P569" i="1" s="1"/>
  <c r="S569" i="1" s="1"/>
  <c r="T569" i="1" s="1"/>
  <c r="U569" i="1" s="1"/>
  <c r="M569" i="1"/>
  <c r="W568" i="1"/>
  <c r="N568" i="1"/>
  <c r="P568" i="1" s="1"/>
  <c r="S568" i="1" s="1"/>
  <c r="T568" i="1" s="1"/>
  <c r="U568" i="1" s="1"/>
  <c r="M568" i="1"/>
  <c r="W567" i="1"/>
  <c r="N567" i="1"/>
  <c r="P567" i="1" s="1"/>
  <c r="S567" i="1" s="1"/>
  <c r="T567" i="1" s="1"/>
  <c r="U567" i="1" s="1"/>
  <c r="M567" i="1"/>
  <c r="W566" i="1"/>
  <c r="N566" i="1"/>
  <c r="P566" i="1" s="1"/>
  <c r="S566" i="1" s="1"/>
  <c r="T566" i="1" s="1"/>
  <c r="U566" i="1" s="1"/>
  <c r="M566" i="1"/>
  <c r="W565" i="1"/>
  <c r="N565" i="1"/>
  <c r="P565" i="1" s="1"/>
  <c r="S565" i="1" s="1"/>
  <c r="T565" i="1" s="1"/>
  <c r="U565" i="1" s="1"/>
  <c r="M565" i="1"/>
  <c r="W564" i="1"/>
  <c r="N564" i="1"/>
  <c r="P564" i="1" s="1"/>
  <c r="S564" i="1" s="1"/>
  <c r="T564" i="1" s="1"/>
  <c r="U564" i="1" s="1"/>
  <c r="M564" i="1"/>
  <c r="W563" i="1"/>
  <c r="N563" i="1"/>
  <c r="P563" i="1" s="1"/>
  <c r="S563" i="1" s="1"/>
  <c r="T563" i="1" s="1"/>
  <c r="U563" i="1" s="1"/>
  <c r="M563" i="1"/>
  <c r="W562" i="1"/>
  <c r="N562" i="1"/>
  <c r="P562" i="1" s="1"/>
  <c r="S562" i="1" s="1"/>
  <c r="T562" i="1" s="1"/>
  <c r="U562" i="1" s="1"/>
  <c r="M562" i="1"/>
  <c r="W561" i="1"/>
  <c r="N561" i="1"/>
  <c r="P561" i="1" s="1"/>
  <c r="S561" i="1" s="1"/>
  <c r="T561" i="1" s="1"/>
  <c r="U561" i="1" s="1"/>
  <c r="M561" i="1"/>
  <c r="W560" i="1"/>
  <c r="N560" i="1"/>
  <c r="P560" i="1" s="1"/>
  <c r="S560" i="1" s="1"/>
  <c r="T560" i="1" s="1"/>
  <c r="U560" i="1" s="1"/>
  <c r="M560" i="1"/>
  <c r="W559" i="1"/>
  <c r="N559" i="1"/>
  <c r="P559" i="1" s="1"/>
  <c r="S559" i="1" s="1"/>
  <c r="T559" i="1" s="1"/>
  <c r="U559" i="1" s="1"/>
  <c r="M559" i="1"/>
  <c r="W558" i="1"/>
  <c r="N558" i="1"/>
  <c r="P558" i="1" s="1"/>
  <c r="S558" i="1" s="1"/>
  <c r="T558" i="1" s="1"/>
  <c r="U558" i="1" s="1"/>
  <c r="M558" i="1"/>
  <c r="W557" i="1"/>
  <c r="N557" i="1"/>
  <c r="P557" i="1" s="1"/>
  <c r="S557" i="1" s="1"/>
  <c r="T557" i="1" s="1"/>
  <c r="U557" i="1" s="1"/>
  <c r="M557" i="1"/>
  <c r="W556" i="1"/>
  <c r="N556" i="1"/>
  <c r="P556" i="1" s="1"/>
  <c r="S556" i="1" s="1"/>
  <c r="T556" i="1" s="1"/>
  <c r="U556" i="1" s="1"/>
  <c r="M556" i="1"/>
  <c r="W555" i="1"/>
  <c r="N555" i="1"/>
  <c r="P555" i="1" s="1"/>
  <c r="S555" i="1" s="1"/>
  <c r="T555" i="1" s="1"/>
  <c r="U555" i="1" s="1"/>
  <c r="M555" i="1"/>
  <c r="W554" i="1"/>
  <c r="N554" i="1"/>
  <c r="P554" i="1" s="1"/>
  <c r="S554" i="1" s="1"/>
  <c r="T554" i="1" s="1"/>
  <c r="U554" i="1" s="1"/>
  <c r="M554" i="1"/>
  <c r="W553" i="1"/>
  <c r="N553" i="1"/>
  <c r="P553" i="1" s="1"/>
  <c r="S553" i="1" s="1"/>
  <c r="T553" i="1" s="1"/>
  <c r="U553" i="1" s="1"/>
  <c r="M553" i="1"/>
  <c r="W552" i="1"/>
  <c r="N552" i="1"/>
  <c r="P552" i="1" s="1"/>
  <c r="S552" i="1" s="1"/>
  <c r="T552" i="1" s="1"/>
  <c r="U552" i="1" s="1"/>
  <c r="M552" i="1"/>
  <c r="W551" i="1"/>
  <c r="N551" i="1"/>
  <c r="P551" i="1" s="1"/>
  <c r="S551" i="1" s="1"/>
  <c r="T551" i="1" s="1"/>
  <c r="U551" i="1" s="1"/>
  <c r="M551" i="1"/>
  <c r="W550" i="1"/>
  <c r="N550" i="1"/>
  <c r="P550" i="1" s="1"/>
  <c r="S550" i="1" s="1"/>
  <c r="T550" i="1" s="1"/>
  <c r="U550" i="1" s="1"/>
  <c r="M550" i="1"/>
  <c r="W549" i="1"/>
  <c r="N549" i="1"/>
  <c r="P549" i="1" s="1"/>
  <c r="S549" i="1" s="1"/>
  <c r="T549" i="1" s="1"/>
  <c r="U549" i="1" s="1"/>
  <c r="M549" i="1"/>
  <c r="W548" i="1"/>
  <c r="N548" i="1"/>
  <c r="P548" i="1" s="1"/>
  <c r="S548" i="1" s="1"/>
  <c r="T548" i="1" s="1"/>
  <c r="U548" i="1" s="1"/>
  <c r="M548" i="1"/>
  <c r="W547" i="1"/>
  <c r="N547" i="1"/>
  <c r="P547" i="1" s="1"/>
  <c r="S547" i="1" s="1"/>
  <c r="T547" i="1" s="1"/>
  <c r="U547" i="1" s="1"/>
  <c r="M547" i="1"/>
  <c r="W546" i="1"/>
  <c r="N546" i="1"/>
  <c r="P546" i="1" s="1"/>
  <c r="S546" i="1" s="1"/>
  <c r="T546" i="1" s="1"/>
  <c r="U546" i="1" s="1"/>
  <c r="M546" i="1"/>
  <c r="W545" i="1"/>
  <c r="N545" i="1"/>
  <c r="P545" i="1" s="1"/>
  <c r="S545" i="1" s="1"/>
  <c r="T545" i="1" s="1"/>
  <c r="U545" i="1" s="1"/>
  <c r="M545" i="1"/>
  <c r="W544" i="1"/>
  <c r="N544" i="1"/>
  <c r="P544" i="1" s="1"/>
  <c r="S544" i="1" s="1"/>
  <c r="T544" i="1" s="1"/>
  <c r="U544" i="1" s="1"/>
  <c r="M544" i="1"/>
  <c r="W543" i="1"/>
  <c r="N543" i="1"/>
  <c r="P543" i="1" s="1"/>
  <c r="S543" i="1" s="1"/>
  <c r="T543" i="1" s="1"/>
  <c r="U543" i="1" s="1"/>
  <c r="M543" i="1"/>
  <c r="W542" i="1"/>
  <c r="N542" i="1"/>
  <c r="P542" i="1" s="1"/>
  <c r="S542" i="1" s="1"/>
  <c r="T542" i="1" s="1"/>
  <c r="U542" i="1" s="1"/>
  <c r="M542" i="1"/>
  <c r="W541" i="1"/>
  <c r="N541" i="1"/>
  <c r="P541" i="1" s="1"/>
  <c r="S541" i="1" s="1"/>
  <c r="T541" i="1" s="1"/>
  <c r="U541" i="1" s="1"/>
  <c r="M541" i="1"/>
  <c r="W540" i="1"/>
  <c r="N540" i="1"/>
  <c r="P540" i="1" s="1"/>
  <c r="S540" i="1" s="1"/>
  <c r="T540" i="1" s="1"/>
  <c r="U540" i="1" s="1"/>
  <c r="M540" i="1"/>
  <c r="W539" i="1"/>
  <c r="N539" i="1"/>
  <c r="P539" i="1" s="1"/>
  <c r="S539" i="1" s="1"/>
  <c r="T539" i="1" s="1"/>
  <c r="U539" i="1" s="1"/>
  <c r="M539" i="1"/>
  <c r="W538" i="1"/>
  <c r="N538" i="1"/>
  <c r="P538" i="1" s="1"/>
  <c r="S538" i="1" s="1"/>
  <c r="T538" i="1" s="1"/>
  <c r="U538" i="1" s="1"/>
  <c r="M538" i="1"/>
  <c r="W537" i="1"/>
  <c r="N537" i="1"/>
  <c r="P537" i="1" s="1"/>
  <c r="S537" i="1" s="1"/>
  <c r="T537" i="1" s="1"/>
  <c r="U537" i="1" s="1"/>
  <c r="M537" i="1"/>
  <c r="W536" i="1"/>
  <c r="N536" i="1"/>
  <c r="P536" i="1" s="1"/>
  <c r="S536" i="1" s="1"/>
  <c r="T536" i="1" s="1"/>
  <c r="U536" i="1" s="1"/>
  <c r="M536" i="1"/>
  <c r="W535" i="1"/>
  <c r="N535" i="1"/>
  <c r="P535" i="1" s="1"/>
  <c r="S535" i="1" s="1"/>
  <c r="T535" i="1" s="1"/>
  <c r="U535" i="1" s="1"/>
  <c r="M535" i="1"/>
  <c r="W534" i="1"/>
  <c r="N534" i="1"/>
  <c r="P534" i="1" s="1"/>
  <c r="S534" i="1" s="1"/>
  <c r="T534" i="1" s="1"/>
  <c r="U534" i="1" s="1"/>
  <c r="M534" i="1"/>
  <c r="W533" i="1"/>
  <c r="N533" i="1"/>
  <c r="P533" i="1" s="1"/>
  <c r="S533" i="1" s="1"/>
  <c r="T533" i="1" s="1"/>
  <c r="U533" i="1" s="1"/>
  <c r="M533" i="1"/>
  <c r="W532" i="1"/>
  <c r="N532" i="1"/>
  <c r="P532" i="1" s="1"/>
  <c r="S532" i="1" s="1"/>
  <c r="T532" i="1" s="1"/>
  <c r="U532" i="1" s="1"/>
  <c r="M532" i="1"/>
  <c r="W531" i="1"/>
  <c r="N531" i="1"/>
  <c r="P531" i="1" s="1"/>
  <c r="S531" i="1" s="1"/>
  <c r="T531" i="1" s="1"/>
  <c r="U531" i="1" s="1"/>
  <c r="M531" i="1"/>
  <c r="W530" i="1"/>
  <c r="N530" i="1"/>
  <c r="P530" i="1" s="1"/>
  <c r="S530" i="1" s="1"/>
  <c r="T530" i="1" s="1"/>
  <c r="U530" i="1" s="1"/>
  <c r="M530" i="1"/>
  <c r="W529" i="1"/>
  <c r="N529" i="1"/>
  <c r="P529" i="1" s="1"/>
  <c r="S529" i="1" s="1"/>
  <c r="T529" i="1" s="1"/>
  <c r="U529" i="1" s="1"/>
  <c r="M529" i="1"/>
  <c r="W528" i="1"/>
  <c r="N528" i="1"/>
  <c r="P528" i="1" s="1"/>
  <c r="S528" i="1" s="1"/>
  <c r="T528" i="1" s="1"/>
  <c r="U528" i="1" s="1"/>
  <c r="M528" i="1"/>
  <c r="W527" i="1"/>
  <c r="N527" i="1"/>
  <c r="P527" i="1" s="1"/>
  <c r="S527" i="1" s="1"/>
  <c r="T527" i="1" s="1"/>
  <c r="U527" i="1" s="1"/>
  <c r="M527" i="1"/>
  <c r="W526" i="1"/>
  <c r="N526" i="1"/>
  <c r="P526" i="1" s="1"/>
  <c r="S526" i="1" s="1"/>
  <c r="T526" i="1" s="1"/>
  <c r="U526" i="1" s="1"/>
  <c r="M526" i="1"/>
  <c r="W525" i="1"/>
  <c r="N525" i="1"/>
  <c r="P525" i="1" s="1"/>
  <c r="S525" i="1" s="1"/>
  <c r="T525" i="1" s="1"/>
  <c r="U525" i="1" s="1"/>
  <c r="M525" i="1"/>
  <c r="W524" i="1"/>
  <c r="N524" i="1"/>
  <c r="P524" i="1" s="1"/>
  <c r="S524" i="1" s="1"/>
  <c r="T524" i="1" s="1"/>
  <c r="U524" i="1" s="1"/>
  <c r="M524" i="1"/>
  <c r="W523" i="1"/>
  <c r="N523" i="1"/>
  <c r="P523" i="1" s="1"/>
  <c r="S523" i="1" s="1"/>
  <c r="T523" i="1" s="1"/>
  <c r="U523" i="1" s="1"/>
  <c r="M523" i="1"/>
  <c r="W522" i="1"/>
  <c r="N522" i="1"/>
  <c r="P522" i="1" s="1"/>
  <c r="S522" i="1" s="1"/>
  <c r="T522" i="1" s="1"/>
  <c r="U522" i="1" s="1"/>
  <c r="M522" i="1"/>
  <c r="W521" i="1"/>
  <c r="N521" i="1"/>
  <c r="P521" i="1" s="1"/>
  <c r="S521" i="1" s="1"/>
  <c r="T521" i="1" s="1"/>
  <c r="U521" i="1" s="1"/>
  <c r="M521" i="1"/>
  <c r="W520" i="1"/>
  <c r="N520" i="1"/>
  <c r="P520" i="1" s="1"/>
  <c r="S520" i="1" s="1"/>
  <c r="T520" i="1" s="1"/>
  <c r="U520" i="1" s="1"/>
  <c r="M520" i="1"/>
  <c r="W519" i="1"/>
  <c r="N519" i="1"/>
  <c r="P519" i="1" s="1"/>
  <c r="S519" i="1" s="1"/>
  <c r="T519" i="1" s="1"/>
  <c r="U519" i="1" s="1"/>
  <c r="M519" i="1"/>
  <c r="W518" i="1"/>
  <c r="N518" i="1"/>
  <c r="P518" i="1" s="1"/>
  <c r="S518" i="1" s="1"/>
  <c r="T518" i="1" s="1"/>
  <c r="U518" i="1" s="1"/>
  <c r="M518" i="1"/>
  <c r="W517" i="1"/>
  <c r="N517" i="1"/>
  <c r="P517" i="1" s="1"/>
  <c r="S517" i="1" s="1"/>
  <c r="T517" i="1" s="1"/>
  <c r="U517" i="1" s="1"/>
  <c r="M517" i="1"/>
  <c r="W516" i="1"/>
  <c r="N516" i="1"/>
  <c r="P516" i="1" s="1"/>
  <c r="S516" i="1" s="1"/>
  <c r="T516" i="1" s="1"/>
  <c r="U516" i="1" s="1"/>
  <c r="M516" i="1"/>
  <c r="W515" i="1"/>
  <c r="N515" i="1"/>
  <c r="P515" i="1" s="1"/>
  <c r="S515" i="1" s="1"/>
  <c r="T515" i="1" s="1"/>
  <c r="U515" i="1" s="1"/>
  <c r="M515" i="1"/>
  <c r="W514" i="1"/>
  <c r="N514" i="1"/>
  <c r="P514" i="1" s="1"/>
  <c r="S514" i="1" s="1"/>
  <c r="T514" i="1" s="1"/>
  <c r="U514" i="1" s="1"/>
  <c r="M514" i="1"/>
  <c r="W513" i="1"/>
  <c r="N513" i="1"/>
  <c r="P513" i="1" s="1"/>
  <c r="S513" i="1" s="1"/>
  <c r="T513" i="1" s="1"/>
  <c r="U513" i="1" s="1"/>
  <c r="M513" i="1"/>
  <c r="W512" i="1"/>
  <c r="N512" i="1"/>
  <c r="P512" i="1" s="1"/>
  <c r="S512" i="1" s="1"/>
  <c r="T512" i="1" s="1"/>
  <c r="U512" i="1" s="1"/>
  <c r="M512" i="1"/>
  <c r="W511" i="1"/>
  <c r="N511" i="1"/>
  <c r="P511" i="1" s="1"/>
  <c r="S511" i="1" s="1"/>
  <c r="T511" i="1" s="1"/>
  <c r="U511" i="1" s="1"/>
  <c r="M511" i="1"/>
  <c r="W510" i="1"/>
  <c r="N510" i="1"/>
  <c r="P510" i="1" s="1"/>
  <c r="S510" i="1" s="1"/>
  <c r="T510" i="1" s="1"/>
  <c r="U510" i="1" s="1"/>
  <c r="M510" i="1"/>
  <c r="W509" i="1"/>
  <c r="N509" i="1"/>
  <c r="P509" i="1" s="1"/>
  <c r="S509" i="1" s="1"/>
  <c r="T509" i="1" s="1"/>
  <c r="U509" i="1" s="1"/>
  <c r="M509" i="1"/>
  <c r="W508" i="1"/>
  <c r="N508" i="1"/>
  <c r="P508" i="1" s="1"/>
  <c r="S508" i="1" s="1"/>
  <c r="T508" i="1" s="1"/>
  <c r="U508" i="1" s="1"/>
  <c r="M508" i="1"/>
  <c r="W507" i="1"/>
  <c r="N507" i="1"/>
  <c r="P507" i="1" s="1"/>
  <c r="S507" i="1" s="1"/>
  <c r="T507" i="1" s="1"/>
  <c r="U507" i="1" s="1"/>
  <c r="M507" i="1"/>
  <c r="W506" i="1"/>
  <c r="N506" i="1"/>
  <c r="P506" i="1" s="1"/>
  <c r="S506" i="1" s="1"/>
  <c r="T506" i="1" s="1"/>
  <c r="U506" i="1" s="1"/>
  <c r="M506" i="1"/>
  <c r="W505" i="1"/>
  <c r="N505" i="1"/>
  <c r="P505" i="1" s="1"/>
  <c r="S505" i="1" s="1"/>
  <c r="T505" i="1" s="1"/>
  <c r="U505" i="1" s="1"/>
  <c r="M505" i="1"/>
  <c r="W504" i="1"/>
  <c r="N504" i="1"/>
  <c r="P504" i="1" s="1"/>
  <c r="S504" i="1" s="1"/>
  <c r="T504" i="1" s="1"/>
  <c r="U504" i="1" s="1"/>
  <c r="M504" i="1"/>
  <c r="W503" i="1"/>
  <c r="N503" i="1"/>
  <c r="P503" i="1" s="1"/>
  <c r="S503" i="1" s="1"/>
  <c r="T503" i="1" s="1"/>
  <c r="U503" i="1" s="1"/>
  <c r="M503" i="1"/>
  <c r="W502" i="1"/>
  <c r="N502" i="1"/>
  <c r="P502" i="1" s="1"/>
  <c r="S502" i="1" s="1"/>
  <c r="T502" i="1" s="1"/>
  <c r="U502" i="1" s="1"/>
  <c r="M502" i="1"/>
  <c r="W501" i="1"/>
  <c r="N501" i="1"/>
  <c r="P501" i="1" s="1"/>
  <c r="S501" i="1" s="1"/>
  <c r="T501" i="1" s="1"/>
  <c r="U501" i="1" s="1"/>
  <c r="M501" i="1"/>
  <c r="W500" i="1"/>
  <c r="N500" i="1"/>
  <c r="P500" i="1" s="1"/>
  <c r="S500" i="1" s="1"/>
  <c r="T500" i="1" s="1"/>
  <c r="U500" i="1" s="1"/>
  <c r="M500" i="1"/>
  <c r="W499" i="1"/>
  <c r="N499" i="1"/>
  <c r="P499" i="1" s="1"/>
  <c r="S499" i="1" s="1"/>
  <c r="T499" i="1" s="1"/>
  <c r="U499" i="1" s="1"/>
  <c r="M499" i="1"/>
  <c r="W498" i="1"/>
  <c r="N498" i="1"/>
  <c r="P498" i="1" s="1"/>
  <c r="S498" i="1" s="1"/>
  <c r="T498" i="1" s="1"/>
  <c r="U498" i="1" s="1"/>
  <c r="M498" i="1"/>
  <c r="W497" i="1"/>
  <c r="N497" i="1"/>
  <c r="P497" i="1" s="1"/>
  <c r="S497" i="1" s="1"/>
  <c r="T497" i="1" s="1"/>
  <c r="U497" i="1" s="1"/>
  <c r="M497" i="1"/>
  <c r="W496" i="1"/>
  <c r="N496" i="1"/>
  <c r="P496" i="1" s="1"/>
  <c r="S496" i="1" s="1"/>
  <c r="T496" i="1" s="1"/>
  <c r="U496" i="1" s="1"/>
  <c r="M496" i="1"/>
  <c r="W495" i="1"/>
  <c r="N495" i="1"/>
  <c r="P495" i="1" s="1"/>
  <c r="S495" i="1" s="1"/>
  <c r="T495" i="1" s="1"/>
  <c r="U495" i="1" s="1"/>
  <c r="M495" i="1"/>
  <c r="W494" i="1"/>
  <c r="N494" i="1"/>
  <c r="P494" i="1" s="1"/>
  <c r="S494" i="1" s="1"/>
  <c r="T494" i="1" s="1"/>
  <c r="U494" i="1" s="1"/>
  <c r="M494" i="1"/>
  <c r="W493" i="1"/>
  <c r="N493" i="1"/>
  <c r="P493" i="1" s="1"/>
  <c r="S493" i="1" s="1"/>
  <c r="T493" i="1" s="1"/>
  <c r="U493" i="1" s="1"/>
  <c r="M493" i="1"/>
  <c r="W492" i="1"/>
  <c r="N492" i="1"/>
  <c r="P492" i="1" s="1"/>
  <c r="S492" i="1" s="1"/>
  <c r="T492" i="1" s="1"/>
  <c r="U492" i="1" s="1"/>
  <c r="M492" i="1"/>
  <c r="W491" i="1"/>
  <c r="N491" i="1"/>
  <c r="P491" i="1" s="1"/>
  <c r="S491" i="1" s="1"/>
  <c r="T491" i="1" s="1"/>
  <c r="U491" i="1" s="1"/>
  <c r="M491" i="1"/>
  <c r="W490" i="1"/>
  <c r="N490" i="1"/>
  <c r="P490" i="1" s="1"/>
  <c r="S490" i="1" s="1"/>
  <c r="T490" i="1" s="1"/>
  <c r="U490" i="1" s="1"/>
  <c r="M490" i="1"/>
  <c r="W489" i="1"/>
  <c r="N489" i="1"/>
  <c r="P489" i="1" s="1"/>
  <c r="S489" i="1" s="1"/>
  <c r="T489" i="1" s="1"/>
  <c r="U489" i="1" s="1"/>
  <c r="M489" i="1"/>
  <c r="W488" i="1"/>
  <c r="N488" i="1"/>
  <c r="P488" i="1" s="1"/>
  <c r="S488" i="1" s="1"/>
  <c r="T488" i="1" s="1"/>
  <c r="U488" i="1" s="1"/>
  <c r="M488" i="1"/>
  <c r="W487" i="1"/>
  <c r="N487" i="1"/>
  <c r="P487" i="1" s="1"/>
  <c r="S487" i="1" s="1"/>
  <c r="T487" i="1" s="1"/>
  <c r="U487" i="1" s="1"/>
  <c r="M487" i="1"/>
  <c r="W486" i="1"/>
  <c r="N486" i="1"/>
  <c r="P486" i="1" s="1"/>
  <c r="S486" i="1" s="1"/>
  <c r="T486" i="1" s="1"/>
  <c r="U486" i="1" s="1"/>
  <c r="M486" i="1"/>
  <c r="W485" i="1"/>
  <c r="N485" i="1"/>
  <c r="P485" i="1" s="1"/>
  <c r="S485" i="1" s="1"/>
  <c r="T485" i="1" s="1"/>
  <c r="U485" i="1" s="1"/>
  <c r="M485" i="1"/>
  <c r="W484" i="1"/>
  <c r="N484" i="1"/>
  <c r="P484" i="1" s="1"/>
  <c r="S484" i="1" s="1"/>
  <c r="T484" i="1" s="1"/>
  <c r="U484" i="1" s="1"/>
  <c r="M484" i="1"/>
  <c r="W483" i="1"/>
  <c r="N483" i="1"/>
  <c r="P483" i="1" s="1"/>
  <c r="S483" i="1" s="1"/>
  <c r="T483" i="1" s="1"/>
  <c r="U483" i="1" s="1"/>
  <c r="M483" i="1"/>
  <c r="W482" i="1"/>
  <c r="N482" i="1"/>
  <c r="P482" i="1" s="1"/>
  <c r="S482" i="1" s="1"/>
  <c r="T482" i="1" s="1"/>
  <c r="U482" i="1" s="1"/>
  <c r="M482" i="1"/>
  <c r="W481" i="1"/>
  <c r="N481" i="1"/>
  <c r="P481" i="1" s="1"/>
  <c r="S481" i="1" s="1"/>
  <c r="T481" i="1" s="1"/>
  <c r="U481" i="1" s="1"/>
  <c r="M481" i="1"/>
  <c r="W480" i="1"/>
  <c r="N480" i="1"/>
  <c r="P480" i="1" s="1"/>
  <c r="S480" i="1" s="1"/>
  <c r="T480" i="1" s="1"/>
  <c r="U480" i="1" s="1"/>
  <c r="M480" i="1"/>
  <c r="W479" i="1"/>
  <c r="N479" i="1"/>
  <c r="P479" i="1" s="1"/>
  <c r="S479" i="1" s="1"/>
  <c r="T479" i="1" s="1"/>
  <c r="U479" i="1" s="1"/>
  <c r="M479" i="1"/>
  <c r="W478" i="1"/>
  <c r="N478" i="1"/>
  <c r="P478" i="1" s="1"/>
  <c r="S478" i="1" s="1"/>
  <c r="T478" i="1" s="1"/>
  <c r="U478" i="1" s="1"/>
  <c r="M478" i="1"/>
  <c r="W477" i="1"/>
  <c r="N477" i="1"/>
  <c r="P477" i="1" s="1"/>
  <c r="S477" i="1" s="1"/>
  <c r="T477" i="1" s="1"/>
  <c r="U477" i="1" s="1"/>
  <c r="M477" i="1"/>
  <c r="W476" i="1"/>
  <c r="N476" i="1"/>
  <c r="P476" i="1" s="1"/>
  <c r="S476" i="1" s="1"/>
  <c r="T476" i="1" s="1"/>
  <c r="U476" i="1" s="1"/>
  <c r="M476" i="1"/>
  <c r="W475" i="1"/>
  <c r="N475" i="1"/>
  <c r="P475" i="1" s="1"/>
  <c r="S475" i="1" s="1"/>
  <c r="T475" i="1" s="1"/>
  <c r="U475" i="1" s="1"/>
  <c r="M475" i="1"/>
  <c r="W474" i="1"/>
  <c r="N474" i="1"/>
  <c r="P474" i="1" s="1"/>
  <c r="S474" i="1" s="1"/>
  <c r="T474" i="1" s="1"/>
  <c r="U474" i="1" s="1"/>
  <c r="M474" i="1"/>
  <c r="W473" i="1"/>
  <c r="N473" i="1"/>
  <c r="P473" i="1" s="1"/>
  <c r="S473" i="1" s="1"/>
  <c r="T473" i="1" s="1"/>
  <c r="U473" i="1" s="1"/>
  <c r="M473" i="1"/>
  <c r="W472" i="1"/>
  <c r="N472" i="1"/>
  <c r="P472" i="1" s="1"/>
  <c r="S472" i="1" s="1"/>
  <c r="T472" i="1" s="1"/>
  <c r="U472" i="1" s="1"/>
  <c r="M472" i="1"/>
  <c r="W471" i="1"/>
  <c r="N471" i="1"/>
  <c r="P471" i="1" s="1"/>
  <c r="S471" i="1" s="1"/>
  <c r="T471" i="1" s="1"/>
  <c r="U471" i="1" s="1"/>
  <c r="M471" i="1"/>
  <c r="W470" i="1"/>
  <c r="N470" i="1"/>
  <c r="P470" i="1" s="1"/>
  <c r="S470" i="1" s="1"/>
  <c r="T470" i="1" s="1"/>
  <c r="U470" i="1" s="1"/>
  <c r="M470" i="1"/>
  <c r="W469" i="1"/>
  <c r="N469" i="1"/>
  <c r="P469" i="1" s="1"/>
  <c r="S469" i="1" s="1"/>
  <c r="T469" i="1" s="1"/>
  <c r="U469" i="1" s="1"/>
  <c r="M469" i="1"/>
  <c r="W468" i="1"/>
  <c r="N468" i="1"/>
  <c r="P468" i="1" s="1"/>
  <c r="S468" i="1" s="1"/>
  <c r="T468" i="1" s="1"/>
  <c r="U468" i="1" s="1"/>
  <c r="M468" i="1"/>
  <c r="W467" i="1"/>
  <c r="N467" i="1"/>
  <c r="P467" i="1" s="1"/>
  <c r="S467" i="1" s="1"/>
  <c r="T467" i="1" s="1"/>
  <c r="U467" i="1" s="1"/>
  <c r="M467" i="1"/>
  <c r="W466" i="1"/>
  <c r="N466" i="1"/>
  <c r="P466" i="1" s="1"/>
  <c r="S466" i="1" s="1"/>
  <c r="T466" i="1" s="1"/>
  <c r="U466" i="1" s="1"/>
  <c r="M466" i="1"/>
  <c r="W465" i="1"/>
  <c r="N465" i="1"/>
  <c r="P465" i="1" s="1"/>
  <c r="S465" i="1" s="1"/>
  <c r="T465" i="1" s="1"/>
  <c r="U465" i="1" s="1"/>
  <c r="M465" i="1"/>
  <c r="W464" i="1"/>
  <c r="N464" i="1"/>
  <c r="P464" i="1" s="1"/>
  <c r="S464" i="1" s="1"/>
  <c r="T464" i="1" s="1"/>
  <c r="U464" i="1" s="1"/>
  <c r="M464" i="1"/>
  <c r="W463" i="1"/>
  <c r="N463" i="1"/>
  <c r="P463" i="1" s="1"/>
  <c r="S463" i="1" s="1"/>
  <c r="T463" i="1" s="1"/>
  <c r="U463" i="1" s="1"/>
  <c r="M463" i="1"/>
  <c r="W462" i="1"/>
  <c r="N462" i="1"/>
  <c r="P462" i="1" s="1"/>
  <c r="S462" i="1" s="1"/>
  <c r="T462" i="1" s="1"/>
  <c r="U462" i="1" s="1"/>
  <c r="M462" i="1"/>
  <c r="W461" i="1"/>
  <c r="N461" i="1"/>
  <c r="P461" i="1" s="1"/>
  <c r="S461" i="1" s="1"/>
  <c r="T461" i="1" s="1"/>
  <c r="U461" i="1" s="1"/>
  <c r="M461" i="1"/>
  <c r="W460" i="1"/>
  <c r="N460" i="1"/>
  <c r="P460" i="1" s="1"/>
  <c r="S460" i="1" s="1"/>
  <c r="T460" i="1" s="1"/>
  <c r="U460" i="1" s="1"/>
  <c r="M460" i="1"/>
  <c r="W459" i="1"/>
  <c r="N459" i="1"/>
  <c r="P459" i="1" s="1"/>
  <c r="S459" i="1" s="1"/>
  <c r="T459" i="1" s="1"/>
  <c r="U459" i="1" s="1"/>
  <c r="M459" i="1"/>
  <c r="W458" i="1"/>
  <c r="N458" i="1"/>
  <c r="P458" i="1" s="1"/>
  <c r="S458" i="1" s="1"/>
  <c r="T458" i="1" s="1"/>
  <c r="U458" i="1" s="1"/>
  <c r="M458" i="1"/>
  <c r="W457" i="1"/>
  <c r="N457" i="1"/>
  <c r="P457" i="1" s="1"/>
  <c r="S457" i="1" s="1"/>
  <c r="T457" i="1" s="1"/>
  <c r="U457" i="1" s="1"/>
  <c r="M457" i="1"/>
  <c r="W456" i="1"/>
  <c r="N456" i="1"/>
  <c r="P456" i="1" s="1"/>
  <c r="S456" i="1" s="1"/>
  <c r="T456" i="1" s="1"/>
  <c r="U456" i="1" s="1"/>
  <c r="M456" i="1"/>
  <c r="W455" i="1"/>
  <c r="N455" i="1"/>
  <c r="P455" i="1" s="1"/>
  <c r="S455" i="1" s="1"/>
  <c r="T455" i="1" s="1"/>
  <c r="U455" i="1" s="1"/>
  <c r="M455" i="1"/>
  <c r="W454" i="1"/>
  <c r="N454" i="1"/>
  <c r="P454" i="1" s="1"/>
  <c r="S454" i="1" s="1"/>
  <c r="T454" i="1" s="1"/>
  <c r="U454" i="1" s="1"/>
  <c r="M454" i="1"/>
  <c r="W453" i="1"/>
  <c r="N453" i="1"/>
  <c r="P453" i="1" s="1"/>
  <c r="S453" i="1" s="1"/>
  <c r="T453" i="1" s="1"/>
  <c r="U453" i="1" s="1"/>
  <c r="M453" i="1"/>
  <c r="W452" i="1"/>
  <c r="N452" i="1"/>
  <c r="P452" i="1" s="1"/>
  <c r="S452" i="1" s="1"/>
  <c r="T452" i="1" s="1"/>
  <c r="U452" i="1" s="1"/>
  <c r="M452" i="1"/>
  <c r="W451" i="1"/>
  <c r="N451" i="1"/>
  <c r="P451" i="1" s="1"/>
  <c r="S451" i="1" s="1"/>
  <c r="T451" i="1" s="1"/>
  <c r="U451" i="1" s="1"/>
  <c r="M451" i="1"/>
  <c r="W450" i="1"/>
  <c r="N450" i="1"/>
  <c r="P450" i="1" s="1"/>
  <c r="S450" i="1" s="1"/>
  <c r="T450" i="1" s="1"/>
  <c r="U450" i="1" s="1"/>
  <c r="M450" i="1"/>
  <c r="W449" i="1"/>
  <c r="N449" i="1"/>
  <c r="P449" i="1" s="1"/>
  <c r="S449" i="1" s="1"/>
  <c r="T449" i="1" s="1"/>
  <c r="U449" i="1" s="1"/>
  <c r="M449" i="1"/>
  <c r="W448" i="1"/>
  <c r="N448" i="1"/>
  <c r="P448" i="1" s="1"/>
  <c r="S448" i="1" s="1"/>
  <c r="T448" i="1" s="1"/>
  <c r="U448" i="1" s="1"/>
  <c r="M448" i="1"/>
  <c r="W447" i="1"/>
  <c r="N447" i="1"/>
  <c r="P447" i="1" s="1"/>
  <c r="S447" i="1" s="1"/>
  <c r="T447" i="1" s="1"/>
  <c r="U447" i="1" s="1"/>
  <c r="M447" i="1"/>
  <c r="W446" i="1"/>
  <c r="N446" i="1"/>
  <c r="P446" i="1" s="1"/>
  <c r="S446" i="1" s="1"/>
  <c r="T446" i="1" s="1"/>
  <c r="U446" i="1" s="1"/>
  <c r="M446" i="1"/>
  <c r="W445" i="1"/>
  <c r="N445" i="1"/>
  <c r="P445" i="1" s="1"/>
  <c r="S445" i="1" s="1"/>
  <c r="T445" i="1" s="1"/>
  <c r="U445" i="1" s="1"/>
  <c r="M445" i="1"/>
  <c r="W444" i="1"/>
  <c r="N444" i="1"/>
  <c r="P444" i="1" s="1"/>
  <c r="S444" i="1" s="1"/>
  <c r="T444" i="1" s="1"/>
  <c r="U444" i="1" s="1"/>
  <c r="M444" i="1"/>
  <c r="W443" i="1"/>
  <c r="N443" i="1"/>
  <c r="P443" i="1" s="1"/>
  <c r="S443" i="1" s="1"/>
  <c r="T443" i="1" s="1"/>
  <c r="U443" i="1" s="1"/>
  <c r="M443" i="1"/>
  <c r="W442" i="1"/>
  <c r="N442" i="1"/>
  <c r="P442" i="1" s="1"/>
  <c r="S442" i="1" s="1"/>
  <c r="T442" i="1" s="1"/>
  <c r="U442" i="1" s="1"/>
  <c r="M442" i="1"/>
  <c r="W441" i="1"/>
  <c r="N441" i="1"/>
  <c r="P441" i="1" s="1"/>
  <c r="S441" i="1" s="1"/>
  <c r="T441" i="1" s="1"/>
  <c r="U441" i="1" s="1"/>
  <c r="M441" i="1"/>
  <c r="W440" i="1"/>
  <c r="N440" i="1"/>
  <c r="P440" i="1" s="1"/>
  <c r="S440" i="1" s="1"/>
  <c r="T440" i="1" s="1"/>
  <c r="U440" i="1" s="1"/>
  <c r="M440" i="1"/>
  <c r="W439" i="1"/>
  <c r="N439" i="1"/>
  <c r="P439" i="1" s="1"/>
  <c r="S439" i="1" s="1"/>
  <c r="T439" i="1" s="1"/>
  <c r="U439" i="1" s="1"/>
  <c r="M439" i="1"/>
  <c r="W438" i="1"/>
  <c r="N438" i="1"/>
  <c r="P438" i="1" s="1"/>
  <c r="S438" i="1" s="1"/>
  <c r="T438" i="1" s="1"/>
  <c r="U438" i="1" s="1"/>
  <c r="M438" i="1"/>
  <c r="W437" i="1"/>
  <c r="N437" i="1"/>
  <c r="P437" i="1" s="1"/>
  <c r="S437" i="1" s="1"/>
  <c r="T437" i="1" s="1"/>
  <c r="U437" i="1" s="1"/>
  <c r="M437" i="1"/>
  <c r="W436" i="1"/>
  <c r="N436" i="1"/>
  <c r="P436" i="1" s="1"/>
  <c r="S436" i="1" s="1"/>
  <c r="T436" i="1" s="1"/>
  <c r="U436" i="1" s="1"/>
  <c r="M436" i="1"/>
  <c r="W435" i="1"/>
  <c r="N435" i="1"/>
  <c r="P435" i="1" s="1"/>
  <c r="S435" i="1" s="1"/>
  <c r="T435" i="1" s="1"/>
  <c r="U435" i="1" s="1"/>
  <c r="M435" i="1"/>
  <c r="W434" i="1"/>
  <c r="N434" i="1"/>
  <c r="P434" i="1" s="1"/>
  <c r="S434" i="1" s="1"/>
  <c r="T434" i="1" s="1"/>
  <c r="U434" i="1" s="1"/>
  <c r="M434" i="1"/>
  <c r="W433" i="1"/>
  <c r="N433" i="1"/>
  <c r="P433" i="1" s="1"/>
  <c r="S433" i="1" s="1"/>
  <c r="T433" i="1" s="1"/>
  <c r="U433" i="1" s="1"/>
  <c r="M433" i="1"/>
  <c r="W432" i="1"/>
  <c r="N432" i="1"/>
  <c r="P432" i="1" s="1"/>
  <c r="S432" i="1" s="1"/>
  <c r="T432" i="1" s="1"/>
  <c r="U432" i="1" s="1"/>
  <c r="M432" i="1"/>
  <c r="W431" i="1"/>
  <c r="N431" i="1"/>
  <c r="P431" i="1" s="1"/>
  <c r="S431" i="1" s="1"/>
  <c r="T431" i="1" s="1"/>
  <c r="U431" i="1" s="1"/>
  <c r="M431" i="1"/>
  <c r="W430" i="1"/>
  <c r="N430" i="1"/>
  <c r="P430" i="1" s="1"/>
  <c r="S430" i="1" s="1"/>
  <c r="T430" i="1" s="1"/>
  <c r="U430" i="1" s="1"/>
  <c r="M430" i="1"/>
  <c r="W429" i="1"/>
  <c r="N429" i="1"/>
  <c r="P429" i="1" s="1"/>
  <c r="S429" i="1" s="1"/>
  <c r="T429" i="1" s="1"/>
  <c r="U429" i="1" s="1"/>
  <c r="M429" i="1"/>
  <c r="W428" i="1"/>
  <c r="N428" i="1"/>
  <c r="P428" i="1" s="1"/>
  <c r="S428" i="1" s="1"/>
  <c r="T428" i="1" s="1"/>
  <c r="U428" i="1" s="1"/>
  <c r="M428" i="1"/>
  <c r="W427" i="1"/>
  <c r="N427" i="1"/>
  <c r="P427" i="1" s="1"/>
  <c r="S427" i="1" s="1"/>
  <c r="T427" i="1" s="1"/>
  <c r="U427" i="1" s="1"/>
  <c r="M427" i="1"/>
  <c r="W426" i="1"/>
  <c r="N426" i="1"/>
  <c r="P426" i="1" s="1"/>
  <c r="S426" i="1" s="1"/>
  <c r="T426" i="1" s="1"/>
  <c r="U426" i="1" s="1"/>
  <c r="M426" i="1"/>
  <c r="W425" i="1"/>
  <c r="N425" i="1"/>
  <c r="P425" i="1" s="1"/>
  <c r="S425" i="1" s="1"/>
  <c r="T425" i="1" s="1"/>
  <c r="U425" i="1" s="1"/>
  <c r="M425" i="1"/>
  <c r="W424" i="1"/>
  <c r="N424" i="1"/>
  <c r="P424" i="1" s="1"/>
  <c r="S424" i="1" s="1"/>
  <c r="T424" i="1" s="1"/>
  <c r="U424" i="1" s="1"/>
  <c r="M424" i="1"/>
  <c r="W423" i="1"/>
  <c r="N423" i="1"/>
  <c r="P423" i="1" s="1"/>
  <c r="S423" i="1" s="1"/>
  <c r="T423" i="1" s="1"/>
  <c r="U423" i="1" s="1"/>
  <c r="M423" i="1"/>
  <c r="W422" i="1"/>
  <c r="N422" i="1"/>
  <c r="P422" i="1" s="1"/>
  <c r="S422" i="1" s="1"/>
  <c r="T422" i="1" s="1"/>
  <c r="U422" i="1" s="1"/>
  <c r="M422" i="1"/>
  <c r="W421" i="1"/>
  <c r="N421" i="1"/>
  <c r="P421" i="1" s="1"/>
  <c r="S421" i="1" s="1"/>
  <c r="T421" i="1" s="1"/>
  <c r="U421" i="1" s="1"/>
  <c r="M421" i="1"/>
  <c r="W420" i="1"/>
  <c r="N420" i="1"/>
  <c r="P420" i="1" s="1"/>
  <c r="S420" i="1" s="1"/>
  <c r="T420" i="1" s="1"/>
  <c r="U420" i="1" s="1"/>
  <c r="M420" i="1"/>
  <c r="W419" i="1"/>
  <c r="N419" i="1"/>
  <c r="P419" i="1" s="1"/>
  <c r="S419" i="1" s="1"/>
  <c r="T419" i="1" s="1"/>
  <c r="U419" i="1" s="1"/>
  <c r="M419" i="1"/>
  <c r="W418" i="1"/>
  <c r="N418" i="1"/>
  <c r="P418" i="1" s="1"/>
  <c r="S418" i="1" s="1"/>
  <c r="T418" i="1" s="1"/>
  <c r="U418" i="1" s="1"/>
  <c r="M418" i="1"/>
  <c r="W417" i="1"/>
  <c r="N417" i="1"/>
  <c r="P417" i="1" s="1"/>
  <c r="S417" i="1" s="1"/>
  <c r="T417" i="1" s="1"/>
  <c r="U417" i="1" s="1"/>
  <c r="M417" i="1"/>
  <c r="W416" i="1"/>
  <c r="N416" i="1"/>
  <c r="P416" i="1" s="1"/>
  <c r="S416" i="1" s="1"/>
  <c r="T416" i="1" s="1"/>
  <c r="U416" i="1" s="1"/>
  <c r="M416" i="1"/>
  <c r="W415" i="1"/>
  <c r="N415" i="1"/>
  <c r="P415" i="1" s="1"/>
  <c r="S415" i="1" s="1"/>
  <c r="T415" i="1" s="1"/>
  <c r="U415" i="1" s="1"/>
  <c r="M415" i="1"/>
  <c r="W414" i="1"/>
  <c r="N414" i="1"/>
  <c r="P414" i="1" s="1"/>
  <c r="S414" i="1" s="1"/>
  <c r="T414" i="1" s="1"/>
  <c r="U414" i="1" s="1"/>
  <c r="M414" i="1"/>
  <c r="W413" i="1"/>
  <c r="N413" i="1"/>
  <c r="P413" i="1" s="1"/>
  <c r="S413" i="1" s="1"/>
  <c r="T413" i="1" s="1"/>
  <c r="U413" i="1" s="1"/>
  <c r="M413" i="1"/>
  <c r="W412" i="1"/>
  <c r="N412" i="1"/>
  <c r="P412" i="1" s="1"/>
  <c r="S412" i="1" s="1"/>
  <c r="T412" i="1" s="1"/>
  <c r="U412" i="1" s="1"/>
  <c r="M412" i="1"/>
  <c r="W411" i="1"/>
  <c r="N411" i="1"/>
  <c r="P411" i="1" s="1"/>
  <c r="S411" i="1" s="1"/>
  <c r="T411" i="1" s="1"/>
  <c r="U411" i="1" s="1"/>
  <c r="M411" i="1"/>
  <c r="W410" i="1"/>
  <c r="N410" i="1"/>
  <c r="P410" i="1" s="1"/>
  <c r="S410" i="1" s="1"/>
  <c r="T410" i="1" s="1"/>
  <c r="U410" i="1" s="1"/>
  <c r="M410" i="1"/>
  <c r="W409" i="1"/>
  <c r="N409" i="1"/>
  <c r="P409" i="1" s="1"/>
  <c r="S409" i="1" s="1"/>
  <c r="T409" i="1" s="1"/>
  <c r="U409" i="1" s="1"/>
  <c r="M409" i="1"/>
  <c r="W408" i="1"/>
  <c r="N408" i="1"/>
  <c r="P408" i="1" s="1"/>
  <c r="S408" i="1" s="1"/>
  <c r="T408" i="1" s="1"/>
  <c r="U408" i="1" s="1"/>
  <c r="M408" i="1"/>
  <c r="W407" i="1"/>
  <c r="N407" i="1"/>
  <c r="P407" i="1" s="1"/>
  <c r="S407" i="1" s="1"/>
  <c r="T407" i="1" s="1"/>
  <c r="U407" i="1" s="1"/>
  <c r="M407" i="1"/>
  <c r="W406" i="1"/>
  <c r="N406" i="1"/>
  <c r="P406" i="1" s="1"/>
  <c r="S406" i="1" s="1"/>
  <c r="T406" i="1" s="1"/>
  <c r="U406" i="1" s="1"/>
  <c r="M406" i="1"/>
  <c r="W405" i="1"/>
  <c r="N405" i="1"/>
  <c r="P405" i="1" s="1"/>
  <c r="S405" i="1" s="1"/>
  <c r="T405" i="1" s="1"/>
  <c r="U405" i="1" s="1"/>
  <c r="M405" i="1"/>
  <c r="W404" i="1"/>
  <c r="N404" i="1"/>
  <c r="P404" i="1" s="1"/>
  <c r="S404" i="1" s="1"/>
  <c r="T404" i="1" s="1"/>
  <c r="U404" i="1" s="1"/>
  <c r="M404" i="1"/>
  <c r="W403" i="1"/>
  <c r="N403" i="1"/>
  <c r="P403" i="1" s="1"/>
  <c r="S403" i="1" s="1"/>
  <c r="T403" i="1" s="1"/>
  <c r="U403" i="1" s="1"/>
  <c r="M403" i="1"/>
  <c r="W402" i="1"/>
  <c r="N402" i="1"/>
  <c r="P402" i="1" s="1"/>
  <c r="S402" i="1" s="1"/>
  <c r="T402" i="1" s="1"/>
  <c r="U402" i="1" s="1"/>
  <c r="M402" i="1"/>
  <c r="W401" i="1"/>
  <c r="N401" i="1"/>
  <c r="P401" i="1" s="1"/>
  <c r="S401" i="1" s="1"/>
  <c r="T401" i="1" s="1"/>
  <c r="U401" i="1" s="1"/>
  <c r="M401" i="1"/>
  <c r="W400" i="1"/>
  <c r="N400" i="1"/>
  <c r="P400" i="1" s="1"/>
  <c r="S400" i="1" s="1"/>
  <c r="T400" i="1" s="1"/>
  <c r="U400" i="1" s="1"/>
  <c r="M400" i="1"/>
  <c r="W399" i="1"/>
  <c r="N399" i="1"/>
  <c r="P399" i="1" s="1"/>
  <c r="S399" i="1" s="1"/>
  <c r="T399" i="1" s="1"/>
  <c r="U399" i="1" s="1"/>
  <c r="M399" i="1"/>
  <c r="W398" i="1"/>
  <c r="N398" i="1"/>
  <c r="P398" i="1" s="1"/>
  <c r="S398" i="1" s="1"/>
  <c r="T398" i="1" s="1"/>
  <c r="U398" i="1" s="1"/>
  <c r="M398" i="1"/>
  <c r="W397" i="1"/>
  <c r="N397" i="1"/>
  <c r="P397" i="1" s="1"/>
  <c r="S397" i="1" s="1"/>
  <c r="T397" i="1" s="1"/>
  <c r="U397" i="1" s="1"/>
  <c r="M397" i="1"/>
  <c r="W396" i="1"/>
  <c r="N396" i="1"/>
  <c r="P396" i="1" s="1"/>
  <c r="S396" i="1" s="1"/>
  <c r="T396" i="1" s="1"/>
  <c r="U396" i="1" s="1"/>
  <c r="M396" i="1"/>
  <c r="W395" i="1"/>
  <c r="N395" i="1"/>
  <c r="P395" i="1" s="1"/>
  <c r="S395" i="1" s="1"/>
  <c r="T395" i="1" s="1"/>
  <c r="U395" i="1" s="1"/>
  <c r="M395" i="1"/>
  <c r="W394" i="1"/>
  <c r="N394" i="1"/>
  <c r="P394" i="1" s="1"/>
  <c r="S394" i="1" s="1"/>
  <c r="T394" i="1" s="1"/>
  <c r="U394" i="1" s="1"/>
  <c r="M394" i="1"/>
  <c r="W393" i="1"/>
  <c r="N393" i="1"/>
  <c r="P393" i="1" s="1"/>
  <c r="M393" i="1"/>
  <c r="N392" i="1"/>
  <c r="M392" i="1"/>
  <c r="R391" i="1"/>
  <c r="W391" i="1" s="1"/>
  <c r="N391" i="1"/>
  <c r="P391" i="1" s="1"/>
  <c r="S391" i="1" s="1"/>
  <c r="T391" i="1" s="1"/>
  <c r="U391" i="1" s="1"/>
  <c r="M391" i="1"/>
  <c r="L391" i="1"/>
  <c r="R390" i="1"/>
  <c r="W390" i="1" s="1"/>
  <c r="N390" i="1"/>
  <c r="P390" i="1" s="1"/>
  <c r="S390" i="1" s="1"/>
  <c r="T390" i="1" s="1"/>
  <c r="U390" i="1" s="1"/>
  <c r="M390" i="1"/>
  <c r="L390" i="1"/>
  <c r="R389" i="1"/>
  <c r="W389" i="1" s="1"/>
  <c r="N389" i="1"/>
  <c r="P389" i="1" s="1"/>
  <c r="S389" i="1" s="1"/>
  <c r="T389" i="1" s="1"/>
  <c r="U389" i="1" s="1"/>
  <c r="M389" i="1"/>
  <c r="L389" i="1"/>
  <c r="R388" i="1"/>
  <c r="W388" i="1" s="1"/>
  <c r="N388" i="1"/>
  <c r="P388" i="1" s="1"/>
  <c r="S388" i="1" s="1"/>
  <c r="T388" i="1" s="1"/>
  <c r="U388" i="1" s="1"/>
  <c r="M388" i="1"/>
  <c r="L388" i="1"/>
  <c r="R387" i="1"/>
  <c r="W387" i="1" s="1"/>
  <c r="N387" i="1"/>
  <c r="P387" i="1" s="1"/>
  <c r="S387" i="1" s="1"/>
  <c r="T387" i="1" s="1"/>
  <c r="U387" i="1" s="1"/>
  <c r="M387" i="1"/>
  <c r="L387" i="1"/>
  <c r="R386" i="1"/>
  <c r="W386" i="1" s="1"/>
  <c r="N386" i="1"/>
  <c r="P386" i="1" s="1"/>
  <c r="S386" i="1" s="1"/>
  <c r="T386" i="1" s="1"/>
  <c r="U386" i="1" s="1"/>
  <c r="M386" i="1"/>
  <c r="L386" i="1"/>
  <c r="R385" i="1"/>
  <c r="W385" i="1" s="1"/>
  <c r="N385" i="1"/>
  <c r="P385" i="1" s="1"/>
  <c r="S385" i="1" s="1"/>
  <c r="T385" i="1" s="1"/>
  <c r="U385" i="1" s="1"/>
  <c r="M385" i="1"/>
  <c r="L385" i="1"/>
  <c r="R384" i="1"/>
  <c r="W384" i="1" s="1"/>
  <c r="N384" i="1"/>
  <c r="P384" i="1" s="1"/>
  <c r="S384" i="1" s="1"/>
  <c r="T384" i="1" s="1"/>
  <c r="U384" i="1" s="1"/>
  <c r="M384" i="1"/>
  <c r="L384" i="1"/>
  <c r="R383" i="1"/>
  <c r="W383" i="1" s="1"/>
  <c r="N383" i="1"/>
  <c r="P383" i="1" s="1"/>
  <c r="S383" i="1" s="1"/>
  <c r="T383" i="1" s="1"/>
  <c r="U383" i="1" s="1"/>
  <c r="M383" i="1"/>
  <c r="L383" i="1"/>
  <c r="R382" i="1"/>
  <c r="W382" i="1" s="1"/>
  <c r="N382" i="1"/>
  <c r="P382" i="1" s="1"/>
  <c r="S382" i="1" s="1"/>
  <c r="T382" i="1" s="1"/>
  <c r="U382" i="1" s="1"/>
  <c r="M382" i="1"/>
  <c r="L382" i="1"/>
  <c r="R381" i="1"/>
  <c r="W381" i="1" s="1"/>
  <c r="N381" i="1"/>
  <c r="P381" i="1" s="1"/>
  <c r="S381" i="1" s="1"/>
  <c r="T381" i="1" s="1"/>
  <c r="U381" i="1" s="1"/>
  <c r="M381" i="1"/>
  <c r="L381" i="1"/>
  <c r="R380" i="1"/>
  <c r="W380" i="1" s="1"/>
  <c r="N380" i="1"/>
  <c r="P380" i="1" s="1"/>
  <c r="S380" i="1" s="1"/>
  <c r="T380" i="1" s="1"/>
  <c r="U380" i="1" s="1"/>
  <c r="M380" i="1"/>
  <c r="L380" i="1"/>
  <c r="R379" i="1"/>
  <c r="W379" i="1" s="1"/>
  <c r="N379" i="1"/>
  <c r="P379" i="1" s="1"/>
  <c r="S379" i="1" s="1"/>
  <c r="T379" i="1" s="1"/>
  <c r="U379" i="1" s="1"/>
  <c r="M379" i="1"/>
  <c r="L379" i="1"/>
  <c r="W378" i="1"/>
  <c r="N378" i="1"/>
  <c r="P378" i="1" s="1"/>
  <c r="M378" i="1"/>
  <c r="L378" i="1"/>
  <c r="N377" i="1"/>
  <c r="M377" i="1"/>
  <c r="R376" i="1"/>
  <c r="W376" i="1" s="1"/>
  <c r="N376" i="1"/>
  <c r="P376" i="1" s="1"/>
  <c r="S376" i="1" s="1"/>
  <c r="T376" i="1" s="1"/>
  <c r="U376" i="1" s="1"/>
  <c r="M376" i="1"/>
  <c r="L376" i="1"/>
  <c r="R375" i="1"/>
  <c r="W375" i="1" s="1"/>
  <c r="N375" i="1"/>
  <c r="P375" i="1" s="1"/>
  <c r="S375" i="1" s="1"/>
  <c r="T375" i="1" s="1"/>
  <c r="U375" i="1" s="1"/>
  <c r="M375" i="1"/>
  <c r="L375" i="1"/>
  <c r="R374" i="1"/>
  <c r="W374" i="1" s="1"/>
  <c r="N374" i="1"/>
  <c r="P374" i="1" s="1"/>
  <c r="S374" i="1" s="1"/>
  <c r="T374" i="1" s="1"/>
  <c r="U374" i="1" s="1"/>
  <c r="M374" i="1"/>
  <c r="L374" i="1"/>
  <c r="R373" i="1"/>
  <c r="W373" i="1" s="1"/>
  <c r="N373" i="1"/>
  <c r="P373" i="1" s="1"/>
  <c r="S373" i="1" s="1"/>
  <c r="T373" i="1" s="1"/>
  <c r="U373" i="1" s="1"/>
  <c r="M373" i="1"/>
  <c r="L373" i="1"/>
  <c r="R372" i="1"/>
  <c r="W372" i="1" s="1"/>
  <c r="N372" i="1"/>
  <c r="P372" i="1" s="1"/>
  <c r="S372" i="1" s="1"/>
  <c r="T372" i="1" s="1"/>
  <c r="U372" i="1" s="1"/>
  <c r="M372" i="1"/>
  <c r="L372" i="1"/>
  <c r="R371" i="1"/>
  <c r="W371" i="1" s="1"/>
  <c r="N371" i="1"/>
  <c r="P371" i="1" s="1"/>
  <c r="S371" i="1" s="1"/>
  <c r="T371" i="1" s="1"/>
  <c r="U371" i="1" s="1"/>
  <c r="M371" i="1"/>
  <c r="L371" i="1"/>
  <c r="R370" i="1"/>
  <c r="W370" i="1" s="1"/>
  <c r="N370" i="1"/>
  <c r="P370" i="1" s="1"/>
  <c r="S370" i="1" s="1"/>
  <c r="T370" i="1" s="1"/>
  <c r="U370" i="1" s="1"/>
  <c r="M370" i="1"/>
  <c r="L370" i="1"/>
  <c r="R369" i="1"/>
  <c r="W369" i="1" s="1"/>
  <c r="N369" i="1"/>
  <c r="P369" i="1" s="1"/>
  <c r="S369" i="1" s="1"/>
  <c r="T369" i="1" s="1"/>
  <c r="U369" i="1" s="1"/>
  <c r="M369" i="1"/>
  <c r="L369" i="1"/>
  <c r="R368" i="1"/>
  <c r="W368" i="1" s="1"/>
  <c r="N368" i="1"/>
  <c r="P368" i="1" s="1"/>
  <c r="S368" i="1" s="1"/>
  <c r="T368" i="1" s="1"/>
  <c r="U368" i="1" s="1"/>
  <c r="M368" i="1"/>
  <c r="L368" i="1"/>
  <c r="R367" i="1"/>
  <c r="W367" i="1" s="1"/>
  <c r="N367" i="1"/>
  <c r="P367" i="1" s="1"/>
  <c r="S367" i="1" s="1"/>
  <c r="T367" i="1" s="1"/>
  <c r="U367" i="1" s="1"/>
  <c r="M367" i="1"/>
  <c r="L367" i="1"/>
  <c r="R366" i="1"/>
  <c r="W366" i="1" s="1"/>
  <c r="N366" i="1"/>
  <c r="P366" i="1" s="1"/>
  <c r="S366" i="1" s="1"/>
  <c r="T366" i="1" s="1"/>
  <c r="U366" i="1" s="1"/>
  <c r="M366" i="1"/>
  <c r="L366" i="1"/>
  <c r="R365" i="1"/>
  <c r="W365" i="1" s="1"/>
  <c r="N365" i="1"/>
  <c r="P365" i="1" s="1"/>
  <c r="S365" i="1" s="1"/>
  <c r="T365" i="1" s="1"/>
  <c r="U365" i="1" s="1"/>
  <c r="M365" i="1"/>
  <c r="L365" i="1"/>
  <c r="R364" i="1"/>
  <c r="W364" i="1" s="1"/>
  <c r="N364" i="1"/>
  <c r="P364" i="1" s="1"/>
  <c r="S364" i="1" s="1"/>
  <c r="T364" i="1" s="1"/>
  <c r="U364" i="1" s="1"/>
  <c r="M364" i="1"/>
  <c r="L364" i="1"/>
  <c r="R363" i="1"/>
  <c r="W363" i="1" s="1"/>
  <c r="N363" i="1"/>
  <c r="P363" i="1" s="1"/>
  <c r="S363" i="1" s="1"/>
  <c r="T363" i="1" s="1"/>
  <c r="U363" i="1" s="1"/>
  <c r="M363" i="1"/>
  <c r="L363" i="1"/>
  <c r="R362" i="1"/>
  <c r="W362" i="1" s="1"/>
  <c r="N362" i="1"/>
  <c r="P362" i="1" s="1"/>
  <c r="S362" i="1" s="1"/>
  <c r="T362" i="1" s="1"/>
  <c r="U362" i="1" s="1"/>
  <c r="M362" i="1"/>
  <c r="L362" i="1"/>
  <c r="R361" i="1"/>
  <c r="N361" i="1"/>
  <c r="P361" i="1" s="1"/>
  <c r="M361" i="1"/>
  <c r="L361" i="1"/>
  <c r="N360" i="1"/>
  <c r="M360" i="1"/>
  <c r="R359" i="1"/>
  <c r="W359" i="1" s="1"/>
  <c r="N359" i="1"/>
  <c r="P359" i="1" s="1"/>
  <c r="S359" i="1" s="1"/>
  <c r="T359" i="1" s="1"/>
  <c r="U359" i="1" s="1"/>
  <c r="M359" i="1"/>
  <c r="L359" i="1"/>
  <c r="R358" i="1"/>
  <c r="W358" i="1" s="1"/>
  <c r="N358" i="1"/>
  <c r="P358" i="1" s="1"/>
  <c r="S358" i="1" s="1"/>
  <c r="T358" i="1" s="1"/>
  <c r="U358" i="1" s="1"/>
  <c r="M358" i="1"/>
  <c r="L358" i="1"/>
  <c r="R357" i="1"/>
  <c r="W357" i="1" s="1"/>
  <c r="N357" i="1"/>
  <c r="P357" i="1" s="1"/>
  <c r="S357" i="1" s="1"/>
  <c r="T357" i="1" s="1"/>
  <c r="U357" i="1" s="1"/>
  <c r="M357" i="1"/>
  <c r="L357" i="1"/>
  <c r="R356" i="1"/>
  <c r="W356" i="1" s="1"/>
  <c r="N356" i="1"/>
  <c r="P356" i="1" s="1"/>
  <c r="S356" i="1" s="1"/>
  <c r="T356" i="1" s="1"/>
  <c r="U356" i="1" s="1"/>
  <c r="M356" i="1"/>
  <c r="L356" i="1"/>
  <c r="R355" i="1"/>
  <c r="W355" i="1" s="1"/>
  <c r="N355" i="1"/>
  <c r="P355" i="1" s="1"/>
  <c r="S355" i="1" s="1"/>
  <c r="T355" i="1" s="1"/>
  <c r="U355" i="1" s="1"/>
  <c r="M355" i="1"/>
  <c r="L355" i="1"/>
  <c r="R354" i="1"/>
  <c r="W354" i="1" s="1"/>
  <c r="N354" i="1"/>
  <c r="P354" i="1" s="1"/>
  <c r="S354" i="1" s="1"/>
  <c r="T354" i="1" s="1"/>
  <c r="U354" i="1" s="1"/>
  <c r="M354" i="1"/>
  <c r="L354" i="1"/>
  <c r="R353" i="1"/>
  <c r="W353" i="1" s="1"/>
  <c r="N353" i="1"/>
  <c r="P353" i="1" s="1"/>
  <c r="S353" i="1" s="1"/>
  <c r="T353" i="1" s="1"/>
  <c r="U353" i="1" s="1"/>
  <c r="M353" i="1"/>
  <c r="L353" i="1"/>
  <c r="R352" i="1"/>
  <c r="W352" i="1" s="1"/>
  <c r="N352" i="1"/>
  <c r="P352" i="1" s="1"/>
  <c r="S352" i="1" s="1"/>
  <c r="T352" i="1" s="1"/>
  <c r="U352" i="1" s="1"/>
  <c r="M352" i="1"/>
  <c r="L352" i="1"/>
  <c r="R351" i="1"/>
  <c r="W351" i="1" s="1"/>
  <c r="N351" i="1"/>
  <c r="P351" i="1" s="1"/>
  <c r="S351" i="1" s="1"/>
  <c r="T351" i="1" s="1"/>
  <c r="U351" i="1" s="1"/>
  <c r="M351" i="1"/>
  <c r="L351" i="1"/>
  <c r="R350" i="1"/>
  <c r="W350" i="1" s="1"/>
  <c r="N350" i="1"/>
  <c r="P350" i="1" s="1"/>
  <c r="S350" i="1" s="1"/>
  <c r="T350" i="1" s="1"/>
  <c r="U350" i="1" s="1"/>
  <c r="M350" i="1"/>
  <c r="L350" i="1"/>
  <c r="R349" i="1"/>
  <c r="W349" i="1" s="1"/>
  <c r="N349" i="1"/>
  <c r="P349" i="1" s="1"/>
  <c r="S349" i="1" s="1"/>
  <c r="T349" i="1" s="1"/>
  <c r="U349" i="1" s="1"/>
  <c r="M349" i="1"/>
  <c r="L349" i="1"/>
  <c r="R348" i="1"/>
  <c r="N348" i="1"/>
  <c r="P348" i="1" s="1"/>
  <c r="S348" i="1" s="1"/>
  <c r="T348" i="1" s="1"/>
  <c r="U348" i="1" s="1"/>
  <c r="M348" i="1"/>
  <c r="L348" i="1"/>
  <c r="R347" i="1"/>
  <c r="W347" i="1" s="1"/>
  <c r="N347" i="1"/>
  <c r="P347" i="1" s="1"/>
  <c r="S347" i="1" s="1"/>
  <c r="T347" i="1" s="1"/>
  <c r="U347" i="1" s="1"/>
  <c r="M347" i="1"/>
  <c r="L347" i="1"/>
  <c r="R346" i="1"/>
  <c r="W346" i="1" s="1"/>
  <c r="N346" i="1"/>
  <c r="P346" i="1" s="1"/>
  <c r="S346" i="1" s="1"/>
  <c r="T346" i="1" s="1"/>
  <c r="U346" i="1" s="1"/>
  <c r="M346" i="1"/>
  <c r="L346" i="1"/>
  <c r="N345" i="1"/>
  <c r="P345" i="1" s="1"/>
  <c r="S345" i="1" s="1"/>
  <c r="T345" i="1" s="1"/>
  <c r="U345" i="1" s="1"/>
  <c r="M345" i="1"/>
  <c r="N344" i="1"/>
  <c r="P344" i="1" s="1"/>
  <c r="S344" i="1" s="1"/>
  <c r="T344" i="1" s="1"/>
  <c r="U344" i="1" s="1"/>
  <c r="M344" i="1"/>
  <c r="W343" i="1"/>
  <c r="N343" i="1"/>
  <c r="P343" i="1" s="1"/>
  <c r="S343" i="1" s="1"/>
  <c r="T343" i="1" s="1"/>
  <c r="U343" i="1" s="1"/>
  <c r="M343" i="1"/>
  <c r="W342" i="1"/>
  <c r="N342" i="1"/>
  <c r="P342" i="1" s="1"/>
  <c r="S342" i="1" s="1"/>
  <c r="T342" i="1" s="1"/>
  <c r="U342" i="1" s="1"/>
  <c r="M342" i="1"/>
  <c r="W341" i="1"/>
  <c r="N341" i="1"/>
  <c r="P341" i="1" s="1"/>
  <c r="S341" i="1" s="1"/>
  <c r="T341" i="1" s="1"/>
  <c r="U341" i="1" s="1"/>
  <c r="M341" i="1"/>
  <c r="W340" i="1"/>
  <c r="N340" i="1"/>
  <c r="P340" i="1" s="1"/>
  <c r="S340" i="1" s="1"/>
  <c r="T340" i="1" s="1"/>
  <c r="U340" i="1" s="1"/>
  <c r="M340" i="1"/>
  <c r="R339" i="1"/>
  <c r="W339" i="1" s="1"/>
  <c r="N339" i="1"/>
  <c r="P339" i="1" s="1"/>
  <c r="S339" i="1" s="1"/>
  <c r="T339" i="1" s="1"/>
  <c r="U339" i="1" s="1"/>
  <c r="M339" i="1"/>
  <c r="N338" i="1"/>
  <c r="M338" i="1"/>
  <c r="R337" i="1"/>
  <c r="W337" i="1" s="1"/>
  <c r="N337" i="1"/>
  <c r="P337" i="1" s="1"/>
  <c r="S337" i="1" s="1"/>
  <c r="T337" i="1" s="1"/>
  <c r="U337" i="1" s="1"/>
  <c r="M337" i="1"/>
  <c r="L337" i="1"/>
  <c r="R336" i="1"/>
  <c r="W336" i="1" s="1"/>
  <c r="N336" i="1"/>
  <c r="P336" i="1" s="1"/>
  <c r="S336" i="1" s="1"/>
  <c r="T336" i="1" s="1"/>
  <c r="U336" i="1" s="1"/>
  <c r="M336" i="1"/>
  <c r="L336" i="1"/>
  <c r="R335" i="1"/>
  <c r="W335" i="1" s="1"/>
  <c r="N335" i="1"/>
  <c r="P335" i="1" s="1"/>
  <c r="S335" i="1" s="1"/>
  <c r="T335" i="1" s="1"/>
  <c r="U335" i="1" s="1"/>
  <c r="M335" i="1"/>
  <c r="L335" i="1"/>
  <c r="R334" i="1"/>
  <c r="W334" i="1" s="1"/>
  <c r="N334" i="1"/>
  <c r="P334" i="1" s="1"/>
  <c r="S334" i="1" s="1"/>
  <c r="T334" i="1" s="1"/>
  <c r="U334" i="1" s="1"/>
  <c r="M334" i="1"/>
  <c r="L334" i="1"/>
  <c r="R333" i="1"/>
  <c r="W333" i="1" s="1"/>
  <c r="N333" i="1"/>
  <c r="P333" i="1" s="1"/>
  <c r="S333" i="1" s="1"/>
  <c r="T333" i="1" s="1"/>
  <c r="U333" i="1" s="1"/>
  <c r="M333" i="1"/>
  <c r="L333" i="1"/>
  <c r="R332" i="1"/>
  <c r="W332" i="1" s="1"/>
  <c r="N332" i="1"/>
  <c r="P332" i="1" s="1"/>
  <c r="S332" i="1" s="1"/>
  <c r="T332" i="1" s="1"/>
  <c r="U332" i="1" s="1"/>
  <c r="M332" i="1"/>
  <c r="L332" i="1"/>
  <c r="R331" i="1"/>
  <c r="W331" i="1" s="1"/>
  <c r="N331" i="1"/>
  <c r="P331" i="1" s="1"/>
  <c r="S331" i="1" s="1"/>
  <c r="T331" i="1" s="1"/>
  <c r="U331" i="1" s="1"/>
  <c r="M331" i="1"/>
  <c r="L331" i="1"/>
  <c r="R330" i="1"/>
  <c r="W330" i="1" s="1"/>
  <c r="N330" i="1"/>
  <c r="P330" i="1" s="1"/>
  <c r="S330" i="1" s="1"/>
  <c r="T330" i="1" s="1"/>
  <c r="U330" i="1" s="1"/>
  <c r="M330" i="1"/>
  <c r="L330" i="1"/>
  <c r="R329" i="1"/>
  <c r="W329" i="1" s="1"/>
  <c r="N329" i="1"/>
  <c r="P329" i="1" s="1"/>
  <c r="S329" i="1" s="1"/>
  <c r="T329" i="1" s="1"/>
  <c r="U329" i="1" s="1"/>
  <c r="M329" i="1"/>
  <c r="L329" i="1"/>
  <c r="R328" i="1"/>
  <c r="W328" i="1" s="1"/>
  <c r="N328" i="1"/>
  <c r="P328" i="1" s="1"/>
  <c r="S328" i="1" s="1"/>
  <c r="T328" i="1" s="1"/>
  <c r="U328" i="1" s="1"/>
  <c r="M328" i="1"/>
  <c r="L328" i="1"/>
  <c r="R327" i="1"/>
  <c r="W327" i="1" s="1"/>
  <c r="N327" i="1"/>
  <c r="P327" i="1" s="1"/>
  <c r="S327" i="1" s="1"/>
  <c r="T327" i="1" s="1"/>
  <c r="U327" i="1" s="1"/>
  <c r="M327" i="1"/>
  <c r="L327" i="1"/>
  <c r="R326" i="1"/>
  <c r="W326" i="1" s="1"/>
  <c r="N326" i="1"/>
  <c r="P326" i="1" s="1"/>
  <c r="S326" i="1" s="1"/>
  <c r="T326" i="1" s="1"/>
  <c r="U326" i="1" s="1"/>
  <c r="M326" i="1"/>
  <c r="L326" i="1"/>
  <c r="R325" i="1"/>
  <c r="N325" i="1"/>
  <c r="P325" i="1" s="1"/>
  <c r="M325" i="1"/>
  <c r="K325" i="1"/>
  <c r="N324" i="1"/>
  <c r="M324" i="1"/>
  <c r="R323" i="1"/>
  <c r="W323" i="1" s="1"/>
  <c r="N323" i="1"/>
  <c r="P323" i="1" s="1"/>
  <c r="S323" i="1" s="1"/>
  <c r="T323" i="1" s="1"/>
  <c r="U323" i="1" s="1"/>
  <c r="M323" i="1"/>
  <c r="L323" i="1"/>
  <c r="W322" i="1"/>
  <c r="N322" i="1"/>
  <c r="P322" i="1" s="1"/>
  <c r="S322" i="1" s="1"/>
  <c r="T322" i="1" s="1"/>
  <c r="U322" i="1" s="1"/>
  <c r="M322" i="1"/>
  <c r="L322" i="1"/>
  <c r="R321" i="1"/>
  <c r="W321" i="1" s="1"/>
  <c r="N321" i="1"/>
  <c r="P321" i="1" s="1"/>
  <c r="S321" i="1" s="1"/>
  <c r="T321" i="1" s="1"/>
  <c r="U321" i="1" s="1"/>
  <c r="M321" i="1"/>
  <c r="L321" i="1"/>
  <c r="R320" i="1"/>
  <c r="W320" i="1" s="1"/>
  <c r="N320" i="1"/>
  <c r="P320" i="1" s="1"/>
  <c r="S320" i="1" s="1"/>
  <c r="T320" i="1" s="1"/>
  <c r="U320" i="1" s="1"/>
  <c r="M320" i="1"/>
  <c r="L320" i="1"/>
  <c r="R319" i="1"/>
  <c r="W319" i="1" s="1"/>
  <c r="N319" i="1"/>
  <c r="P319" i="1" s="1"/>
  <c r="S319" i="1" s="1"/>
  <c r="T319" i="1" s="1"/>
  <c r="U319" i="1" s="1"/>
  <c r="M319" i="1"/>
  <c r="L319" i="1"/>
  <c r="R318" i="1"/>
  <c r="W318" i="1" s="1"/>
  <c r="N318" i="1"/>
  <c r="P318" i="1" s="1"/>
  <c r="S318" i="1" s="1"/>
  <c r="T318" i="1" s="1"/>
  <c r="U318" i="1" s="1"/>
  <c r="M318" i="1"/>
  <c r="L318" i="1"/>
  <c r="R317" i="1"/>
  <c r="W317" i="1" s="1"/>
  <c r="N317" i="1"/>
  <c r="P317" i="1" s="1"/>
  <c r="S317" i="1" s="1"/>
  <c r="T317" i="1" s="1"/>
  <c r="U317" i="1" s="1"/>
  <c r="M317" i="1"/>
  <c r="L317" i="1"/>
  <c r="R316" i="1"/>
  <c r="W316" i="1" s="1"/>
  <c r="N316" i="1"/>
  <c r="P316" i="1" s="1"/>
  <c r="S316" i="1" s="1"/>
  <c r="T316" i="1" s="1"/>
  <c r="U316" i="1" s="1"/>
  <c r="M316" i="1"/>
  <c r="L316" i="1"/>
  <c r="R315" i="1"/>
  <c r="W315" i="1" s="1"/>
  <c r="N315" i="1"/>
  <c r="P315" i="1" s="1"/>
  <c r="S315" i="1" s="1"/>
  <c r="T315" i="1" s="1"/>
  <c r="U315" i="1" s="1"/>
  <c r="M315" i="1"/>
  <c r="L315" i="1"/>
  <c r="R314" i="1"/>
  <c r="W314" i="1" s="1"/>
  <c r="N314" i="1"/>
  <c r="P314" i="1" s="1"/>
  <c r="S314" i="1" s="1"/>
  <c r="T314" i="1" s="1"/>
  <c r="U314" i="1" s="1"/>
  <c r="M314" i="1"/>
  <c r="L314" i="1"/>
  <c r="R313" i="1"/>
  <c r="W313" i="1" s="1"/>
  <c r="N313" i="1"/>
  <c r="P313" i="1" s="1"/>
  <c r="S313" i="1" s="1"/>
  <c r="T313" i="1" s="1"/>
  <c r="U313" i="1" s="1"/>
  <c r="M313" i="1"/>
  <c r="L313" i="1"/>
  <c r="R312" i="1"/>
  <c r="W312" i="1" s="1"/>
  <c r="N312" i="1"/>
  <c r="P312" i="1" s="1"/>
  <c r="S312" i="1" s="1"/>
  <c r="T312" i="1" s="1"/>
  <c r="U312" i="1" s="1"/>
  <c r="M312" i="1"/>
  <c r="L312" i="1"/>
  <c r="R311" i="1"/>
  <c r="W311" i="1" s="1"/>
  <c r="N311" i="1"/>
  <c r="P311" i="1" s="1"/>
  <c r="S311" i="1" s="1"/>
  <c r="T311" i="1" s="1"/>
  <c r="U311" i="1" s="1"/>
  <c r="M311" i="1"/>
  <c r="L311" i="1"/>
  <c r="R310" i="1"/>
  <c r="W310" i="1" s="1"/>
  <c r="N310" i="1"/>
  <c r="P310" i="1" s="1"/>
  <c r="S310" i="1" s="1"/>
  <c r="T310" i="1" s="1"/>
  <c r="U310" i="1" s="1"/>
  <c r="M310" i="1"/>
  <c r="L310" i="1"/>
  <c r="R309" i="1"/>
  <c r="W309" i="1" s="1"/>
  <c r="N309" i="1"/>
  <c r="P309" i="1" s="1"/>
  <c r="S309" i="1" s="1"/>
  <c r="T309" i="1" s="1"/>
  <c r="U309" i="1" s="1"/>
  <c r="M309" i="1"/>
  <c r="L309" i="1"/>
  <c r="R308" i="1"/>
  <c r="W308" i="1" s="1"/>
  <c r="N308" i="1"/>
  <c r="P308" i="1" s="1"/>
  <c r="M308" i="1"/>
  <c r="L308" i="1"/>
  <c r="N307" i="1"/>
  <c r="M307" i="1"/>
  <c r="R306" i="1"/>
  <c r="W306" i="1" s="1"/>
  <c r="N306" i="1"/>
  <c r="P306" i="1" s="1"/>
  <c r="S306" i="1" s="1"/>
  <c r="T306" i="1" s="1"/>
  <c r="U306" i="1" s="1"/>
  <c r="M306" i="1"/>
  <c r="L306" i="1"/>
  <c r="R305" i="1"/>
  <c r="W305" i="1" s="1"/>
  <c r="N305" i="1"/>
  <c r="P305" i="1" s="1"/>
  <c r="S305" i="1" s="1"/>
  <c r="T305" i="1" s="1"/>
  <c r="U305" i="1" s="1"/>
  <c r="M305" i="1"/>
  <c r="L305" i="1"/>
  <c r="R304" i="1"/>
  <c r="W304" i="1" s="1"/>
  <c r="N304" i="1"/>
  <c r="P304" i="1" s="1"/>
  <c r="S304" i="1" s="1"/>
  <c r="T304" i="1" s="1"/>
  <c r="U304" i="1" s="1"/>
  <c r="M304" i="1"/>
  <c r="L304" i="1"/>
  <c r="R303" i="1"/>
  <c r="W303" i="1" s="1"/>
  <c r="N303" i="1"/>
  <c r="P303" i="1" s="1"/>
  <c r="S303" i="1" s="1"/>
  <c r="T303" i="1" s="1"/>
  <c r="U303" i="1" s="1"/>
  <c r="M303" i="1"/>
  <c r="L303" i="1"/>
  <c r="R302" i="1"/>
  <c r="W302" i="1" s="1"/>
  <c r="N302" i="1"/>
  <c r="P302" i="1" s="1"/>
  <c r="S302" i="1" s="1"/>
  <c r="T302" i="1" s="1"/>
  <c r="U302" i="1" s="1"/>
  <c r="M302" i="1"/>
  <c r="L302" i="1"/>
  <c r="R301" i="1"/>
  <c r="W301" i="1" s="1"/>
  <c r="N301" i="1"/>
  <c r="P301" i="1" s="1"/>
  <c r="S301" i="1" s="1"/>
  <c r="T301" i="1" s="1"/>
  <c r="U301" i="1" s="1"/>
  <c r="M301" i="1"/>
  <c r="L301" i="1"/>
  <c r="R300" i="1"/>
  <c r="W300" i="1" s="1"/>
  <c r="N300" i="1"/>
  <c r="P300" i="1" s="1"/>
  <c r="S300" i="1" s="1"/>
  <c r="T300" i="1" s="1"/>
  <c r="U300" i="1" s="1"/>
  <c r="M300" i="1"/>
  <c r="L300" i="1"/>
  <c r="R299" i="1"/>
  <c r="W299" i="1" s="1"/>
  <c r="N299" i="1"/>
  <c r="P299" i="1" s="1"/>
  <c r="S299" i="1" s="1"/>
  <c r="T299" i="1" s="1"/>
  <c r="U299" i="1" s="1"/>
  <c r="M299" i="1"/>
  <c r="L299" i="1"/>
  <c r="R298" i="1"/>
  <c r="W298" i="1" s="1"/>
  <c r="N298" i="1"/>
  <c r="P298" i="1" s="1"/>
  <c r="S298" i="1" s="1"/>
  <c r="T298" i="1" s="1"/>
  <c r="U298" i="1" s="1"/>
  <c r="M298" i="1"/>
  <c r="L298" i="1"/>
  <c r="R297" i="1"/>
  <c r="W297" i="1" s="1"/>
  <c r="N297" i="1"/>
  <c r="P297" i="1" s="1"/>
  <c r="S297" i="1" s="1"/>
  <c r="T297" i="1" s="1"/>
  <c r="U297" i="1" s="1"/>
  <c r="M297" i="1"/>
  <c r="L297" i="1"/>
  <c r="R296" i="1"/>
  <c r="W296" i="1" s="1"/>
  <c r="N296" i="1"/>
  <c r="P296" i="1" s="1"/>
  <c r="S296" i="1" s="1"/>
  <c r="T296" i="1" s="1"/>
  <c r="U296" i="1" s="1"/>
  <c r="M296" i="1"/>
  <c r="L296" i="1"/>
  <c r="R295" i="1"/>
  <c r="W295" i="1" s="1"/>
  <c r="N295" i="1"/>
  <c r="P295" i="1" s="1"/>
  <c r="S295" i="1" s="1"/>
  <c r="T295" i="1" s="1"/>
  <c r="U295" i="1" s="1"/>
  <c r="M295" i="1"/>
  <c r="L295" i="1"/>
  <c r="R294" i="1"/>
  <c r="W294" i="1" s="1"/>
  <c r="N294" i="1"/>
  <c r="P294" i="1" s="1"/>
  <c r="S294" i="1" s="1"/>
  <c r="T294" i="1" s="1"/>
  <c r="U294" i="1" s="1"/>
  <c r="M294" i="1"/>
  <c r="L294" i="1"/>
  <c r="R293" i="1"/>
  <c r="W293" i="1" s="1"/>
  <c r="N293" i="1"/>
  <c r="P293" i="1" s="1"/>
  <c r="S293" i="1" s="1"/>
  <c r="T293" i="1" s="1"/>
  <c r="U293" i="1" s="1"/>
  <c r="M293" i="1"/>
  <c r="L293" i="1"/>
  <c r="R292" i="1"/>
  <c r="W292" i="1" s="1"/>
  <c r="N292" i="1"/>
  <c r="P292" i="1" s="1"/>
  <c r="S292" i="1" s="1"/>
  <c r="T292" i="1" s="1"/>
  <c r="U292" i="1" s="1"/>
  <c r="M292" i="1"/>
  <c r="L292" i="1"/>
  <c r="R291" i="1"/>
  <c r="W291" i="1" s="1"/>
  <c r="N291" i="1"/>
  <c r="P291" i="1" s="1"/>
  <c r="S291" i="1" s="1"/>
  <c r="T291" i="1" s="1"/>
  <c r="U291" i="1" s="1"/>
  <c r="M291" i="1"/>
  <c r="L291" i="1"/>
  <c r="R290" i="1"/>
  <c r="W290" i="1" s="1"/>
  <c r="N290" i="1"/>
  <c r="P290" i="1" s="1"/>
  <c r="S290" i="1" s="1"/>
  <c r="T290" i="1" s="1"/>
  <c r="U290" i="1" s="1"/>
  <c r="M290" i="1"/>
  <c r="L290" i="1"/>
  <c r="R289" i="1"/>
  <c r="W289" i="1" s="1"/>
  <c r="N289" i="1"/>
  <c r="P289" i="1" s="1"/>
  <c r="S289" i="1" s="1"/>
  <c r="T289" i="1" s="1"/>
  <c r="U289" i="1" s="1"/>
  <c r="M289" i="1"/>
  <c r="L289" i="1"/>
  <c r="R288" i="1"/>
  <c r="W288" i="1" s="1"/>
  <c r="N288" i="1"/>
  <c r="P288" i="1" s="1"/>
  <c r="S288" i="1" s="1"/>
  <c r="T288" i="1" s="1"/>
  <c r="U288" i="1" s="1"/>
  <c r="M288" i="1"/>
  <c r="L288" i="1"/>
  <c r="R287" i="1"/>
  <c r="W287" i="1" s="1"/>
  <c r="N287" i="1"/>
  <c r="P287" i="1" s="1"/>
  <c r="S287" i="1" s="1"/>
  <c r="T287" i="1" s="1"/>
  <c r="U287" i="1" s="1"/>
  <c r="R286" i="1"/>
  <c r="W286" i="1" s="1"/>
  <c r="N286" i="1"/>
  <c r="P286" i="1" s="1"/>
  <c r="S286" i="1" s="1"/>
  <c r="T286" i="1" s="1"/>
  <c r="U286" i="1" s="1"/>
  <c r="M286" i="1"/>
  <c r="L286" i="1"/>
  <c r="R285" i="1"/>
  <c r="W285" i="1" s="1"/>
  <c r="N285" i="1"/>
  <c r="P285" i="1" s="1"/>
  <c r="S285" i="1" s="1"/>
  <c r="T285" i="1" s="1"/>
  <c r="U285" i="1" s="1"/>
  <c r="M285" i="1"/>
  <c r="L285" i="1"/>
  <c r="S284" i="1"/>
  <c r="T284" i="1" s="1"/>
  <c r="U284" i="1" s="1"/>
  <c r="R284" i="1"/>
  <c r="R283" i="1"/>
  <c r="W283" i="1" s="1"/>
  <c r="N283" i="1"/>
  <c r="P283" i="1" s="1"/>
  <c r="S283" i="1" s="1"/>
  <c r="T283" i="1" s="1"/>
  <c r="U283" i="1" s="1"/>
  <c r="M283" i="1"/>
  <c r="L283" i="1"/>
  <c r="S282" i="1"/>
  <c r="T282" i="1" s="1"/>
  <c r="U282" i="1" s="1"/>
  <c r="R282" i="1"/>
  <c r="S281" i="1"/>
  <c r="T281" i="1" s="1"/>
  <c r="U281" i="1" s="1"/>
  <c r="R281" i="1"/>
  <c r="R280" i="1"/>
  <c r="W280" i="1" s="1"/>
  <c r="N280" i="1"/>
  <c r="P280" i="1" s="1"/>
  <c r="S280" i="1" s="1"/>
  <c r="T280" i="1" s="1"/>
  <c r="U280" i="1" s="1"/>
  <c r="M280" i="1"/>
  <c r="L280" i="1"/>
  <c r="R279" i="1"/>
  <c r="W279" i="1" s="1"/>
  <c r="N279" i="1"/>
  <c r="P279" i="1" s="1"/>
  <c r="S279" i="1" s="1"/>
  <c r="T279" i="1" s="1"/>
  <c r="U279" i="1" s="1"/>
  <c r="M279" i="1"/>
  <c r="L279" i="1"/>
  <c r="W278" i="1"/>
  <c r="N278" i="1"/>
  <c r="P278" i="1" s="1"/>
  <c r="S278" i="1" s="1"/>
  <c r="T278" i="1" s="1"/>
  <c r="U278" i="1" s="1"/>
  <c r="M278" i="1"/>
  <c r="L278" i="1"/>
  <c r="N277" i="1"/>
  <c r="M277" i="1"/>
  <c r="W276" i="1"/>
  <c r="N276" i="1"/>
  <c r="P276" i="1" s="1"/>
  <c r="S276" i="1" s="1"/>
  <c r="T276" i="1" s="1"/>
  <c r="U276" i="1" s="1"/>
  <c r="M276" i="1"/>
  <c r="L276" i="1"/>
  <c r="N275" i="1"/>
  <c r="P275" i="1" s="1"/>
  <c r="S275" i="1" s="1"/>
  <c r="T275" i="1" s="1"/>
  <c r="U275" i="1" s="1"/>
  <c r="M275" i="1"/>
  <c r="N274" i="1"/>
  <c r="P274" i="1" s="1"/>
  <c r="S274" i="1" s="1"/>
  <c r="T274" i="1" s="1"/>
  <c r="U274" i="1" s="1"/>
  <c r="M274" i="1"/>
  <c r="N273" i="1"/>
  <c r="P273" i="1" s="1"/>
  <c r="S273" i="1" s="1"/>
  <c r="T273" i="1" s="1"/>
  <c r="U273" i="1" s="1"/>
  <c r="M273" i="1"/>
  <c r="W272" i="1"/>
  <c r="N272" i="1"/>
  <c r="P272" i="1" s="1"/>
  <c r="S272" i="1" s="1"/>
  <c r="T272" i="1" s="1"/>
  <c r="U272" i="1" s="1"/>
  <c r="M272" i="1"/>
  <c r="L272" i="1"/>
  <c r="N271" i="1"/>
  <c r="P271" i="1" s="1"/>
  <c r="Q271" i="1" s="1"/>
  <c r="M271" i="1"/>
  <c r="L271" i="1"/>
  <c r="N270" i="1"/>
  <c r="P270" i="1" s="1"/>
  <c r="M270" i="1"/>
  <c r="L270" i="1"/>
  <c r="N269" i="1"/>
  <c r="P269" i="1" s="1"/>
  <c r="Q269" i="1" s="1"/>
  <c r="M269" i="1"/>
  <c r="L269" i="1"/>
  <c r="N268" i="1"/>
  <c r="P268" i="1" s="1"/>
  <c r="M268" i="1"/>
  <c r="L268" i="1"/>
  <c r="R267" i="1"/>
  <c r="W267" i="1" s="1"/>
  <c r="N267" i="1"/>
  <c r="P267" i="1" s="1"/>
  <c r="S267" i="1" s="1"/>
  <c r="T267" i="1" s="1"/>
  <c r="U267" i="1" s="1"/>
  <c r="M267" i="1"/>
  <c r="L267" i="1"/>
  <c r="R266" i="1"/>
  <c r="W266" i="1" s="1"/>
  <c r="N266" i="1"/>
  <c r="P266" i="1" s="1"/>
  <c r="S266" i="1" s="1"/>
  <c r="T266" i="1" s="1"/>
  <c r="U266" i="1" s="1"/>
  <c r="M266" i="1"/>
  <c r="L266" i="1"/>
  <c r="R265" i="1"/>
  <c r="W265" i="1" s="1"/>
  <c r="N265" i="1"/>
  <c r="P265" i="1" s="1"/>
  <c r="R264" i="1"/>
  <c r="W264" i="1" s="1"/>
  <c r="N264" i="1"/>
  <c r="P264" i="1" s="1"/>
  <c r="S264" i="1" s="1"/>
  <c r="T264" i="1" s="1"/>
  <c r="U264" i="1" s="1"/>
  <c r="M264" i="1"/>
  <c r="L264" i="1"/>
  <c r="N263" i="1"/>
  <c r="N262" i="1"/>
  <c r="N261" i="1"/>
  <c r="N260" i="1"/>
  <c r="N259" i="1"/>
  <c r="N258" i="1"/>
  <c r="P258" i="1" s="1"/>
  <c r="S258" i="1" s="1"/>
  <c r="T258" i="1" s="1"/>
  <c r="U258" i="1" s="1"/>
  <c r="M258" i="1"/>
  <c r="W257" i="1"/>
  <c r="N257" i="1"/>
  <c r="P257" i="1" s="1"/>
  <c r="S257" i="1" s="1"/>
  <c r="T257" i="1" s="1"/>
  <c r="U257" i="1" s="1"/>
  <c r="M257" i="1"/>
  <c r="L257" i="1"/>
  <c r="W256" i="1"/>
  <c r="N256" i="1"/>
  <c r="P256" i="1" s="1"/>
  <c r="S256" i="1" s="1"/>
  <c r="T256" i="1" s="1"/>
  <c r="U256" i="1" s="1"/>
  <c r="M256" i="1"/>
  <c r="L256" i="1"/>
  <c r="W255" i="1"/>
  <c r="N255" i="1"/>
  <c r="P255" i="1" s="1"/>
  <c r="S255" i="1" s="1"/>
  <c r="T255" i="1" s="1"/>
  <c r="U255" i="1" s="1"/>
  <c r="M255" i="1"/>
  <c r="L255" i="1"/>
  <c r="W254" i="1"/>
  <c r="N254" i="1"/>
  <c r="P254" i="1" s="1"/>
  <c r="S254" i="1" s="1"/>
  <c r="T254" i="1" s="1"/>
  <c r="U254" i="1" s="1"/>
  <c r="M254" i="1"/>
  <c r="L254" i="1"/>
  <c r="W253" i="1"/>
  <c r="N253" i="1"/>
  <c r="P253" i="1" s="1"/>
  <c r="S253" i="1" s="1"/>
  <c r="T253" i="1" s="1"/>
  <c r="U253" i="1" s="1"/>
  <c r="M253" i="1"/>
  <c r="L253" i="1"/>
  <c r="W252" i="1"/>
  <c r="N252" i="1"/>
  <c r="P252" i="1" s="1"/>
  <c r="S252" i="1" s="1"/>
  <c r="T252" i="1" s="1"/>
  <c r="U252" i="1" s="1"/>
  <c r="M252" i="1"/>
  <c r="L252" i="1"/>
  <c r="W251" i="1"/>
  <c r="N251" i="1"/>
  <c r="P251" i="1" s="1"/>
  <c r="S251" i="1" s="1"/>
  <c r="T251" i="1" s="1"/>
  <c r="U251" i="1" s="1"/>
  <c r="M251" i="1"/>
  <c r="L251" i="1"/>
  <c r="W250" i="1"/>
  <c r="N250" i="1"/>
  <c r="P250" i="1" s="1"/>
  <c r="S250" i="1" s="1"/>
  <c r="T250" i="1" s="1"/>
  <c r="U250" i="1" s="1"/>
  <c r="M250" i="1"/>
  <c r="L250" i="1"/>
  <c r="W249" i="1"/>
  <c r="N249" i="1"/>
  <c r="P249" i="1" s="1"/>
  <c r="S249" i="1" s="1"/>
  <c r="T249" i="1" s="1"/>
  <c r="U249" i="1" s="1"/>
  <c r="M249" i="1"/>
  <c r="L249" i="1"/>
  <c r="W248" i="1"/>
  <c r="N248" i="1"/>
  <c r="P248" i="1" s="1"/>
  <c r="S248" i="1" s="1"/>
  <c r="T248" i="1" s="1"/>
  <c r="U248" i="1" s="1"/>
  <c r="M248" i="1"/>
  <c r="L248" i="1"/>
  <c r="N247" i="1"/>
  <c r="P247" i="1" s="1"/>
  <c r="M247" i="1"/>
  <c r="L247" i="1"/>
  <c r="N246" i="1"/>
  <c r="P246" i="1" s="1"/>
  <c r="M246" i="1"/>
  <c r="N245" i="1"/>
  <c r="P245" i="1" s="1"/>
  <c r="Q245" i="1" s="1"/>
  <c r="R245" i="1" s="1"/>
  <c r="M245" i="1"/>
  <c r="R244" i="1"/>
  <c r="W244" i="1" s="1"/>
  <c r="N244" i="1"/>
  <c r="P244" i="1" s="1"/>
  <c r="S244" i="1" s="1"/>
  <c r="T244" i="1" s="1"/>
  <c r="U244" i="1" s="1"/>
  <c r="M244" i="1"/>
  <c r="L244" i="1"/>
  <c r="R243" i="1"/>
  <c r="W243" i="1" s="1"/>
  <c r="N243" i="1"/>
  <c r="P243" i="1" s="1"/>
  <c r="S243" i="1" s="1"/>
  <c r="T243" i="1" s="1"/>
  <c r="U243" i="1" s="1"/>
  <c r="M243" i="1"/>
  <c r="L243" i="1"/>
  <c r="R242" i="1"/>
  <c r="W242" i="1" s="1"/>
  <c r="N242" i="1"/>
  <c r="P242" i="1" s="1"/>
  <c r="S242" i="1" s="1"/>
  <c r="T242" i="1" s="1"/>
  <c r="U242" i="1" s="1"/>
  <c r="M242" i="1"/>
  <c r="L242" i="1"/>
  <c r="R241" i="1"/>
  <c r="W241" i="1" s="1"/>
  <c r="N241" i="1"/>
  <c r="P241" i="1" s="1"/>
  <c r="S241" i="1" s="1"/>
  <c r="T241" i="1" s="1"/>
  <c r="U241" i="1" s="1"/>
  <c r="M241" i="1"/>
  <c r="L241" i="1"/>
  <c r="R240" i="1"/>
  <c r="W240" i="1" s="1"/>
  <c r="N240" i="1"/>
  <c r="P240" i="1" s="1"/>
  <c r="S240" i="1" s="1"/>
  <c r="T240" i="1" s="1"/>
  <c r="U240" i="1" s="1"/>
  <c r="M240" i="1"/>
  <c r="L240" i="1"/>
  <c r="R239" i="1"/>
  <c r="W239" i="1" s="1"/>
  <c r="N239" i="1"/>
  <c r="P239" i="1" s="1"/>
  <c r="S239" i="1" s="1"/>
  <c r="T239" i="1" s="1"/>
  <c r="U239" i="1" s="1"/>
  <c r="M239" i="1"/>
  <c r="L239" i="1"/>
  <c r="R238" i="1"/>
  <c r="W238" i="1" s="1"/>
  <c r="N238" i="1"/>
  <c r="P238" i="1" s="1"/>
  <c r="S238" i="1" s="1"/>
  <c r="T238" i="1" s="1"/>
  <c r="U238" i="1" s="1"/>
  <c r="M238" i="1"/>
  <c r="L238" i="1"/>
  <c r="R237" i="1"/>
  <c r="W237" i="1" s="1"/>
  <c r="N237" i="1"/>
  <c r="P237" i="1" s="1"/>
  <c r="S237" i="1" s="1"/>
  <c r="T237" i="1" s="1"/>
  <c r="U237" i="1" s="1"/>
  <c r="M237" i="1"/>
  <c r="L237" i="1"/>
  <c r="R236" i="1"/>
  <c r="W236" i="1" s="1"/>
  <c r="N236" i="1"/>
  <c r="P236" i="1" s="1"/>
  <c r="S236" i="1" s="1"/>
  <c r="T236" i="1" s="1"/>
  <c r="U236" i="1" s="1"/>
  <c r="M236" i="1"/>
  <c r="L236" i="1"/>
  <c r="R235" i="1"/>
  <c r="W235" i="1" s="1"/>
  <c r="N235" i="1"/>
  <c r="P235" i="1" s="1"/>
  <c r="S235" i="1" s="1"/>
  <c r="T235" i="1" s="1"/>
  <c r="U235" i="1" s="1"/>
  <c r="M235" i="1"/>
  <c r="L235" i="1"/>
  <c r="R234" i="1"/>
  <c r="W234" i="1" s="1"/>
  <c r="N234" i="1"/>
  <c r="P234" i="1" s="1"/>
  <c r="S234" i="1" s="1"/>
  <c r="T234" i="1" s="1"/>
  <c r="U234" i="1" s="1"/>
  <c r="M234" i="1"/>
  <c r="L234" i="1"/>
  <c r="R233" i="1"/>
  <c r="W233" i="1" s="1"/>
  <c r="N233" i="1"/>
  <c r="P233" i="1" s="1"/>
  <c r="S233" i="1" s="1"/>
  <c r="T233" i="1" s="1"/>
  <c r="U233" i="1" s="1"/>
  <c r="M233" i="1"/>
  <c r="L233" i="1"/>
  <c r="R232" i="1"/>
  <c r="W232" i="1" s="1"/>
  <c r="N232" i="1"/>
  <c r="P232" i="1" s="1"/>
  <c r="S232" i="1" s="1"/>
  <c r="T232" i="1" s="1"/>
  <c r="U232" i="1" s="1"/>
  <c r="M232" i="1"/>
  <c r="L232" i="1"/>
  <c r="N231" i="1"/>
  <c r="P231" i="1" s="1"/>
  <c r="Q231" i="1" s="1"/>
  <c r="M231" i="1"/>
  <c r="L231" i="1"/>
  <c r="N230" i="1"/>
  <c r="P230" i="1" s="1"/>
  <c r="S230" i="1" s="1"/>
  <c r="T230" i="1" s="1"/>
  <c r="U230" i="1" s="1"/>
  <c r="M230" i="1"/>
  <c r="N229" i="1"/>
  <c r="P229" i="1" s="1"/>
  <c r="S229" i="1" s="1"/>
  <c r="T229" i="1" s="1"/>
  <c r="U229" i="1" s="1"/>
  <c r="M229" i="1"/>
  <c r="R228" i="1"/>
  <c r="N228" i="1"/>
  <c r="R227" i="1"/>
  <c r="N227" i="1"/>
  <c r="R226" i="1"/>
  <c r="N226" i="1"/>
  <c r="R225" i="1"/>
  <c r="N225" i="1"/>
  <c r="R224" i="1"/>
  <c r="N224" i="1"/>
  <c r="R223" i="1"/>
  <c r="N223" i="1"/>
  <c r="R222" i="1"/>
  <c r="N222" i="1"/>
  <c r="P222" i="1" s="1"/>
  <c r="S222" i="1" s="1"/>
  <c r="T222" i="1" s="1"/>
  <c r="U222" i="1" s="1"/>
  <c r="M222" i="1"/>
  <c r="R221" i="1"/>
  <c r="N221" i="1"/>
  <c r="P221" i="1" s="1"/>
  <c r="S221" i="1" s="1"/>
  <c r="T221" i="1" s="1"/>
  <c r="U221" i="1" s="1"/>
  <c r="M221" i="1"/>
  <c r="N220" i="1"/>
  <c r="P220" i="1" s="1"/>
  <c r="M220" i="1"/>
  <c r="N219" i="1"/>
  <c r="P219" i="1" s="1"/>
  <c r="Q219" i="1" s="1"/>
  <c r="R219" i="1" s="1"/>
  <c r="W219" i="1" s="1"/>
  <c r="M219" i="1"/>
  <c r="L219" i="1"/>
  <c r="R218" i="1"/>
  <c r="N218" i="1"/>
  <c r="P218" i="1" s="1"/>
  <c r="S218" i="1" s="1"/>
  <c r="T218" i="1" s="1"/>
  <c r="U218" i="1" s="1"/>
  <c r="M218" i="1"/>
  <c r="R217" i="1"/>
  <c r="W217" i="1" s="1"/>
  <c r="N217" i="1"/>
  <c r="P217" i="1" s="1"/>
  <c r="S217" i="1" s="1"/>
  <c r="T217" i="1" s="1"/>
  <c r="U217" i="1" s="1"/>
  <c r="M217" i="1"/>
  <c r="L217" i="1"/>
  <c r="R216" i="1"/>
  <c r="W216" i="1" s="1"/>
  <c r="N216" i="1"/>
  <c r="P216" i="1" s="1"/>
  <c r="S216" i="1" s="1"/>
  <c r="T216" i="1" s="1"/>
  <c r="U216" i="1" s="1"/>
  <c r="M216" i="1"/>
  <c r="L216" i="1"/>
  <c r="R215" i="1"/>
  <c r="W215" i="1" s="1"/>
  <c r="N215" i="1"/>
  <c r="P215" i="1" s="1"/>
  <c r="S215" i="1" s="1"/>
  <c r="T215" i="1" s="1"/>
  <c r="U215" i="1" s="1"/>
  <c r="M215" i="1"/>
  <c r="L215" i="1"/>
  <c r="W214" i="1"/>
  <c r="N214" i="1"/>
  <c r="P214" i="1" s="1"/>
  <c r="S214" i="1" s="1"/>
  <c r="T214" i="1" s="1"/>
  <c r="U214" i="1" s="1"/>
  <c r="M214" i="1"/>
  <c r="L214" i="1"/>
  <c r="N213" i="1"/>
  <c r="P213" i="1" s="1"/>
  <c r="S213" i="1" s="1"/>
  <c r="T213" i="1" s="1"/>
  <c r="U213" i="1" s="1"/>
  <c r="M213" i="1"/>
  <c r="R212" i="1"/>
  <c r="N212" i="1"/>
  <c r="P212" i="1" s="1"/>
  <c r="S212" i="1" s="1"/>
  <c r="T212" i="1" s="1"/>
  <c r="U212" i="1" s="1"/>
  <c r="M212" i="1"/>
  <c r="R211" i="1"/>
  <c r="N211" i="1"/>
  <c r="P211" i="1" s="1"/>
  <c r="S211" i="1" s="1"/>
  <c r="T211" i="1" s="1"/>
  <c r="U211" i="1" s="1"/>
  <c r="M211" i="1"/>
  <c r="N210" i="1"/>
  <c r="P210" i="1" s="1"/>
  <c r="M210" i="1"/>
  <c r="R209" i="1"/>
  <c r="W209" i="1" s="1"/>
  <c r="N209" i="1"/>
  <c r="P209" i="1" s="1"/>
  <c r="S209" i="1" s="1"/>
  <c r="T209" i="1" s="1"/>
  <c r="U209" i="1" s="1"/>
  <c r="M209" i="1"/>
  <c r="L209" i="1"/>
  <c r="R208" i="1"/>
  <c r="N208" i="1"/>
  <c r="P208" i="1" s="1"/>
  <c r="S208" i="1" s="1"/>
  <c r="T208" i="1" s="1"/>
  <c r="U208" i="1" s="1"/>
  <c r="M208" i="1"/>
  <c r="N207" i="1"/>
  <c r="P207" i="1" s="1"/>
  <c r="M207" i="1"/>
  <c r="L207" i="1"/>
  <c r="R206" i="1"/>
  <c r="N206" i="1"/>
  <c r="P206" i="1" s="1"/>
  <c r="S206" i="1" s="1"/>
  <c r="T206" i="1" s="1"/>
  <c r="U206" i="1" s="1"/>
  <c r="M206" i="1"/>
  <c r="N205" i="1"/>
  <c r="P205" i="1" s="1"/>
  <c r="M205" i="1"/>
  <c r="L205" i="1"/>
  <c r="N204" i="1"/>
  <c r="M204" i="1"/>
  <c r="W203" i="1"/>
  <c r="N203" i="1"/>
  <c r="P203" i="1" s="1"/>
  <c r="S203" i="1" s="1"/>
  <c r="T203" i="1" s="1"/>
  <c r="U203" i="1" s="1"/>
  <c r="M203" i="1"/>
  <c r="N202" i="1"/>
  <c r="P202" i="1" s="1"/>
  <c r="S202" i="1" s="1"/>
  <c r="T202" i="1" s="1"/>
  <c r="U202" i="1" s="1"/>
  <c r="M202" i="1"/>
  <c r="W201" i="1"/>
  <c r="N201" i="1"/>
  <c r="P201" i="1" s="1"/>
  <c r="M201" i="1"/>
  <c r="R200" i="1"/>
  <c r="W200" i="1" s="1"/>
  <c r="N200" i="1"/>
  <c r="P200" i="1" s="1"/>
  <c r="S200" i="1" s="1"/>
  <c r="T200" i="1" s="1"/>
  <c r="U200" i="1" s="1"/>
  <c r="M200" i="1"/>
  <c r="R199" i="1"/>
  <c r="W199" i="1" s="1"/>
  <c r="N199" i="1"/>
  <c r="P199" i="1" s="1"/>
  <c r="S199" i="1" s="1"/>
  <c r="T199" i="1" s="1"/>
  <c r="U199" i="1" s="1"/>
  <c r="M199" i="1"/>
  <c r="R198" i="1"/>
  <c r="W198" i="1" s="1"/>
  <c r="N198" i="1"/>
  <c r="P198" i="1" s="1"/>
  <c r="S198" i="1" s="1"/>
  <c r="T198" i="1" s="1"/>
  <c r="U198" i="1" s="1"/>
  <c r="M198" i="1"/>
  <c r="N197" i="1"/>
  <c r="P197" i="1" s="1"/>
  <c r="Q197" i="1" s="1"/>
  <c r="R197" i="1" s="1"/>
  <c r="W197" i="1" s="1"/>
  <c r="M197" i="1"/>
  <c r="R196" i="1"/>
  <c r="W196" i="1" s="1"/>
  <c r="N196" i="1"/>
  <c r="P196" i="1" s="1"/>
  <c r="S196" i="1" s="1"/>
  <c r="T196" i="1" s="1"/>
  <c r="U196" i="1" s="1"/>
  <c r="M196" i="1"/>
  <c r="N195" i="1"/>
  <c r="P195" i="1" s="1"/>
  <c r="M195" i="1"/>
  <c r="L195" i="1"/>
  <c r="N194" i="1"/>
  <c r="P194" i="1" s="1"/>
  <c r="M194" i="1"/>
  <c r="L194" i="1"/>
  <c r="N193" i="1"/>
  <c r="P193" i="1" s="1"/>
  <c r="M193" i="1"/>
  <c r="L193" i="1"/>
  <c r="N192" i="1"/>
  <c r="P192" i="1" s="1"/>
  <c r="M192" i="1"/>
  <c r="L192" i="1"/>
  <c r="N191" i="1"/>
  <c r="P191" i="1" s="1"/>
  <c r="M191" i="1"/>
  <c r="L191" i="1"/>
  <c r="N190" i="1"/>
  <c r="P190" i="1" s="1"/>
  <c r="M190" i="1"/>
  <c r="W189" i="1"/>
  <c r="N189" i="1"/>
  <c r="P189" i="1" s="1"/>
  <c r="S189" i="1" s="1"/>
  <c r="T189" i="1" s="1"/>
  <c r="U189" i="1" s="1"/>
  <c r="L189" i="1"/>
  <c r="W188" i="1"/>
  <c r="N188" i="1"/>
  <c r="P188" i="1" s="1"/>
  <c r="S188" i="1" s="1"/>
  <c r="T188" i="1" s="1"/>
  <c r="U188" i="1" s="1"/>
  <c r="M188" i="1"/>
  <c r="L188" i="1"/>
  <c r="W187" i="1"/>
  <c r="N187" i="1"/>
  <c r="P187" i="1" s="1"/>
  <c r="S187" i="1" s="1"/>
  <c r="T187" i="1" s="1"/>
  <c r="U187" i="1" s="1"/>
  <c r="M187" i="1"/>
  <c r="L187" i="1"/>
  <c r="N186" i="1"/>
  <c r="P186" i="1" s="1"/>
  <c r="M186" i="1"/>
  <c r="L186" i="1"/>
  <c r="N185" i="1"/>
  <c r="P185" i="1" s="1"/>
  <c r="M185" i="1"/>
  <c r="L185" i="1"/>
  <c r="W184" i="1"/>
  <c r="N184" i="1"/>
  <c r="P184" i="1" s="1"/>
  <c r="S184" i="1" s="1"/>
  <c r="T184" i="1" s="1"/>
  <c r="U184" i="1" s="1"/>
  <c r="M184" i="1"/>
  <c r="L184" i="1"/>
  <c r="W183" i="1"/>
  <c r="N183" i="1"/>
  <c r="P183" i="1" s="1"/>
  <c r="S183" i="1" s="1"/>
  <c r="T183" i="1" s="1"/>
  <c r="U183" i="1" s="1"/>
  <c r="M183" i="1"/>
  <c r="L183" i="1"/>
  <c r="W182" i="1"/>
  <c r="N182" i="1"/>
  <c r="P182" i="1" s="1"/>
  <c r="S182" i="1" s="1"/>
  <c r="T182" i="1" s="1"/>
  <c r="U182" i="1" s="1"/>
  <c r="M182" i="1"/>
  <c r="L182" i="1"/>
  <c r="W181" i="1"/>
  <c r="N181" i="1"/>
  <c r="P181" i="1" s="1"/>
  <c r="S181" i="1" s="1"/>
  <c r="T181" i="1" s="1"/>
  <c r="U181" i="1" s="1"/>
  <c r="M181" i="1"/>
  <c r="L181" i="1"/>
  <c r="W180" i="1"/>
  <c r="N180" i="1"/>
  <c r="P180" i="1" s="1"/>
  <c r="S180" i="1" s="1"/>
  <c r="T180" i="1" s="1"/>
  <c r="U180" i="1" s="1"/>
  <c r="M180" i="1"/>
  <c r="L180" i="1"/>
  <c r="W179" i="1"/>
  <c r="N179" i="1"/>
  <c r="P179" i="1" s="1"/>
  <c r="M179" i="1"/>
  <c r="L179" i="1"/>
  <c r="N177" i="1"/>
  <c r="M177" i="1"/>
  <c r="R176" i="1"/>
  <c r="W176" i="1" s="1"/>
  <c r="N176" i="1"/>
  <c r="P176" i="1" s="1"/>
  <c r="S176" i="1" s="1"/>
  <c r="T176" i="1" s="1"/>
  <c r="U176" i="1" s="1"/>
  <c r="M176" i="1"/>
  <c r="L176" i="1"/>
  <c r="R175" i="1"/>
  <c r="W175" i="1" s="1"/>
  <c r="N175" i="1"/>
  <c r="P175" i="1" s="1"/>
  <c r="S175" i="1" s="1"/>
  <c r="T175" i="1" s="1"/>
  <c r="U175" i="1" s="1"/>
  <c r="M175" i="1"/>
  <c r="L175" i="1"/>
  <c r="R174" i="1"/>
  <c r="W174" i="1" s="1"/>
  <c r="N174" i="1"/>
  <c r="P174" i="1" s="1"/>
  <c r="S174" i="1" s="1"/>
  <c r="T174" i="1" s="1"/>
  <c r="U174" i="1" s="1"/>
  <c r="M174" i="1"/>
  <c r="L174" i="1"/>
  <c r="R173" i="1"/>
  <c r="W173" i="1" s="1"/>
  <c r="N173" i="1"/>
  <c r="P173" i="1" s="1"/>
  <c r="S173" i="1" s="1"/>
  <c r="T173" i="1" s="1"/>
  <c r="U173" i="1" s="1"/>
  <c r="M173" i="1"/>
  <c r="L173" i="1"/>
  <c r="R172" i="1"/>
  <c r="W172" i="1" s="1"/>
  <c r="N172" i="1"/>
  <c r="P172" i="1" s="1"/>
  <c r="S172" i="1" s="1"/>
  <c r="T172" i="1" s="1"/>
  <c r="U172" i="1" s="1"/>
  <c r="M172" i="1"/>
  <c r="R171" i="1"/>
  <c r="W171" i="1" s="1"/>
  <c r="N171" i="1"/>
  <c r="P171" i="1" s="1"/>
  <c r="S171" i="1" s="1"/>
  <c r="T171" i="1" s="1"/>
  <c r="U171" i="1" s="1"/>
  <c r="M171" i="1"/>
  <c r="L171" i="1"/>
  <c r="R170" i="1"/>
  <c r="W170" i="1" s="1"/>
  <c r="N170" i="1"/>
  <c r="P170" i="1" s="1"/>
  <c r="S170" i="1" s="1"/>
  <c r="T170" i="1" s="1"/>
  <c r="U170" i="1" s="1"/>
  <c r="M170" i="1"/>
  <c r="L170" i="1"/>
  <c r="R169" i="1"/>
  <c r="W169" i="1" s="1"/>
  <c r="N169" i="1"/>
  <c r="P169" i="1" s="1"/>
  <c r="S169" i="1" s="1"/>
  <c r="T169" i="1" s="1"/>
  <c r="U169" i="1" s="1"/>
  <c r="M169" i="1"/>
  <c r="L169" i="1"/>
  <c r="R168" i="1"/>
  <c r="W168" i="1" s="1"/>
  <c r="N168" i="1"/>
  <c r="P168" i="1" s="1"/>
  <c r="S168" i="1" s="1"/>
  <c r="T168" i="1" s="1"/>
  <c r="U168" i="1" s="1"/>
  <c r="M168" i="1"/>
  <c r="L168" i="1"/>
  <c r="R167" i="1"/>
  <c r="W167" i="1" s="1"/>
  <c r="N167" i="1"/>
  <c r="P167" i="1" s="1"/>
  <c r="S167" i="1" s="1"/>
  <c r="T167" i="1" s="1"/>
  <c r="U167" i="1" s="1"/>
  <c r="M167" i="1"/>
  <c r="L167" i="1"/>
  <c r="R166" i="1"/>
  <c r="W166" i="1" s="1"/>
  <c r="N166" i="1"/>
  <c r="P166" i="1" s="1"/>
  <c r="S166" i="1" s="1"/>
  <c r="T166" i="1" s="1"/>
  <c r="U166" i="1" s="1"/>
  <c r="M166" i="1"/>
  <c r="L166" i="1"/>
  <c r="R165" i="1"/>
  <c r="W165" i="1" s="1"/>
  <c r="N165" i="1"/>
  <c r="P165" i="1" s="1"/>
  <c r="S165" i="1" s="1"/>
  <c r="T165" i="1" s="1"/>
  <c r="U165" i="1" s="1"/>
  <c r="M165" i="1"/>
  <c r="L165" i="1"/>
  <c r="R164" i="1"/>
  <c r="W164" i="1" s="1"/>
  <c r="N164" i="1"/>
  <c r="P164" i="1" s="1"/>
  <c r="S164" i="1" s="1"/>
  <c r="T164" i="1" s="1"/>
  <c r="U164" i="1" s="1"/>
  <c r="M164" i="1"/>
  <c r="L164" i="1"/>
  <c r="R163" i="1"/>
  <c r="W163" i="1" s="1"/>
  <c r="N163" i="1"/>
  <c r="P163" i="1" s="1"/>
  <c r="S163" i="1" s="1"/>
  <c r="T163" i="1" s="1"/>
  <c r="U163" i="1" s="1"/>
  <c r="M163" i="1"/>
  <c r="L163" i="1"/>
  <c r="R162" i="1"/>
  <c r="W162" i="1" s="1"/>
  <c r="N162" i="1"/>
  <c r="P162" i="1" s="1"/>
  <c r="M162" i="1"/>
  <c r="L162" i="1"/>
  <c r="R161" i="1"/>
  <c r="W161" i="1" s="1"/>
  <c r="N161" i="1"/>
  <c r="P161" i="1" s="1"/>
  <c r="S161" i="1" s="1"/>
  <c r="T161" i="1" s="1"/>
  <c r="U161" i="1" s="1"/>
  <c r="M161" i="1"/>
  <c r="L161" i="1"/>
  <c r="N160" i="1"/>
  <c r="M160" i="1"/>
  <c r="W159" i="1"/>
  <c r="N159" i="1"/>
  <c r="P159" i="1" s="1"/>
  <c r="S159" i="1" s="1"/>
  <c r="T159" i="1" s="1"/>
  <c r="U159" i="1" s="1"/>
  <c r="M159" i="1"/>
  <c r="L159" i="1"/>
  <c r="W158" i="1"/>
  <c r="N158" i="1"/>
  <c r="P158" i="1" s="1"/>
  <c r="S158" i="1" s="1"/>
  <c r="T158" i="1" s="1"/>
  <c r="U158" i="1" s="1"/>
  <c r="M158" i="1"/>
  <c r="L158" i="1"/>
  <c r="W157" i="1"/>
  <c r="N157" i="1"/>
  <c r="P157" i="1" s="1"/>
  <c r="S157" i="1" s="1"/>
  <c r="T157" i="1" s="1"/>
  <c r="U157" i="1" s="1"/>
  <c r="M157" i="1"/>
  <c r="L157" i="1"/>
  <c r="W156" i="1"/>
  <c r="N156" i="1"/>
  <c r="M156" i="1"/>
  <c r="L156" i="1"/>
  <c r="N155" i="1"/>
  <c r="P155" i="1" s="1"/>
  <c r="M155" i="1"/>
  <c r="L155" i="1"/>
  <c r="N154" i="1"/>
  <c r="P154" i="1" s="1"/>
  <c r="M154" i="1"/>
  <c r="L154" i="1"/>
  <c r="R153" i="1"/>
  <c r="W153" i="1" s="1"/>
  <c r="N153" i="1"/>
  <c r="P153" i="1" s="1"/>
  <c r="S153" i="1" s="1"/>
  <c r="T153" i="1" s="1"/>
  <c r="U153" i="1" s="1"/>
  <c r="M153" i="1"/>
  <c r="L153" i="1"/>
  <c r="W152" i="1"/>
  <c r="N152" i="1"/>
  <c r="P152" i="1" s="1"/>
  <c r="S152" i="1" s="1"/>
  <c r="T152" i="1" s="1"/>
  <c r="U152" i="1" s="1"/>
  <c r="M152" i="1"/>
  <c r="L152" i="1"/>
  <c r="W151" i="1"/>
  <c r="N151" i="1"/>
  <c r="P151" i="1" s="1"/>
  <c r="S151" i="1" s="1"/>
  <c r="T151" i="1" s="1"/>
  <c r="U151" i="1" s="1"/>
  <c r="M151" i="1"/>
  <c r="L151" i="1"/>
  <c r="W150" i="1"/>
  <c r="N150" i="1"/>
  <c r="P150" i="1" s="1"/>
  <c r="S150" i="1" s="1"/>
  <c r="T150" i="1" s="1"/>
  <c r="U150" i="1" s="1"/>
  <c r="M150" i="1"/>
  <c r="L150" i="1"/>
  <c r="W149" i="1"/>
  <c r="N149" i="1"/>
  <c r="P149" i="1" s="1"/>
  <c r="S149" i="1" s="1"/>
  <c r="T149" i="1" s="1"/>
  <c r="U149" i="1" s="1"/>
  <c r="M149" i="1"/>
  <c r="L149" i="1"/>
  <c r="R148" i="1"/>
  <c r="W148" i="1" s="1"/>
  <c r="N148" i="1"/>
  <c r="P148" i="1" s="1"/>
  <c r="S148" i="1" s="1"/>
  <c r="T148" i="1" s="1"/>
  <c r="U148" i="1" s="1"/>
  <c r="M148" i="1"/>
  <c r="L148" i="1"/>
  <c r="R147" i="1"/>
  <c r="W147" i="1" s="1"/>
  <c r="N147" i="1"/>
  <c r="P147" i="1" s="1"/>
  <c r="S147" i="1" s="1"/>
  <c r="T147" i="1" s="1"/>
  <c r="U147" i="1" s="1"/>
  <c r="M147" i="1"/>
  <c r="L147" i="1"/>
  <c r="R146" i="1"/>
  <c r="N146" i="1"/>
  <c r="P146" i="1" s="1"/>
  <c r="S146" i="1" s="1"/>
  <c r="T146" i="1" s="1"/>
  <c r="U146" i="1" s="1"/>
  <c r="M146" i="1"/>
  <c r="L146" i="1"/>
  <c r="W145" i="1"/>
  <c r="N145" i="1"/>
  <c r="P145" i="1" s="1"/>
  <c r="S145" i="1" s="1"/>
  <c r="T145" i="1" s="1"/>
  <c r="U145" i="1" s="1"/>
  <c r="M145" i="1"/>
  <c r="L145" i="1"/>
  <c r="W144" i="1"/>
  <c r="N144" i="1"/>
  <c r="P144" i="1" s="1"/>
  <c r="S144" i="1" s="1"/>
  <c r="T144" i="1" s="1"/>
  <c r="U144" i="1" s="1"/>
  <c r="M144" i="1"/>
  <c r="L144" i="1"/>
  <c r="W143" i="1"/>
  <c r="N143" i="1"/>
  <c r="P143" i="1" s="1"/>
  <c r="S143" i="1" s="1"/>
  <c r="T143" i="1" s="1"/>
  <c r="U143" i="1" s="1"/>
  <c r="M143" i="1"/>
  <c r="L143" i="1"/>
  <c r="W142" i="1"/>
  <c r="N142" i="1"/>
  <c r="P142" i="1" s="1"/>
  <c r="S142" i="1" s="1"/>
  <c r="T142" i="1" s="1"/>
  <c r="U142" i="1" s="1"/>
  <c r="M142" i="1"/>
  <c r="L142" i="1"/>
  <c r="W141" i="1"/>
  <c r="N141" i="1"/>
  <c r="P141" i="1" s="1"/>
  <c r="S141" i="1" s="1"/>
  <c r="T141" i="1" s="1"/>
  <c r="U141" i="1" s="1"/>
  <c r="M141" i="1"/>
  <c r="L141" i="1"/>
  <c r="R140" i="1"/>
  <c r="W140" i="1" s="1"/>
  <c r="N140" i="1"/>
  <c r="P140" i="1" s="1"/>
  <c r="S140" i="1" s="1"/>
  <c r="T140" i="1" s="1"/>
  <c r="U140" i="1" s="1"/>
  <c r="M140" i="1"/>
  <c r="L140" i="1"/>
  <c r="N139" i="1"/>
  <c r="M139" i="1"/>
  <c r="W138" i="1"/>
  <c r="N138" i="1"/>
  <c r="P138" i="1" s="1"/>
  <c r="S138" i="1" s="1"/>
  <c r="T138" i="1" s="1"/>
  <c r="U138" i="1" s="1"/>
  <c r="M138" i="1"/>
  <c r="L138" i="1"/>
  <c r="W137" i="1"/>
  <c r="N137" i="1"/>
  <c r="P137" i="1" s="1"/>
  <c r="S137" i="1" s="1"/>
  <c r="T137" i="1" s="1"/>
  <c r="U137" i="1" s="1"/>
  <c r="M137" i="1"/>
  <c r="L137" i="1"/>
  <c r="W136" i="1"/>
  <c r="N136" i="1"/>
  <c r="P136" i="1" s="1"/>
  <c r="S136" i="1" s="1"/>
  <c r="T136" i="1" s="1"/>
  <c r="U136" i="1" s="1"/>
  <c r="M136" i="1"/>
  <c r="L136" i="1"/>
  <c r="W135" i="1"/>
  <c r="N135" i="1"/>
  <c r="P135" i="1" s="1"/>
  <c r="S135" i="1" s="1"/>
  <c r="T135" i="1" s="1"/>
  <c r="U135" i="1" s="1"/>
  <c r="M135" i="1"/>
  <c r="L135" i="1"/>
  <c r="W134" i="1"/>
  <c r="N134" i="1"/>
  <c r="P134" i="1" s="1"/>
  <c r="S134" i="1" s="1"/>
  <c r="T134" i="1" s="1"/>
  <c r="U134" i="1" s="1"/>
  <c r="M134" i="1"/>
  <c r="L134" i="1"/>
  <c r="W133" i="1"/>
  <c r="N133" i="1"/>
  <c r="P133" i="1" s="1"/>
  <c r="S133" i="1" s="1"/>
  <c r="T133" i="1" s="1"/>
  <c r="U133" i="1" s="1"/>
  <c r="M133" i="1"/>
  <c r="L133" i="1"/>
  <c r="W132" i="1"/>
  <c r="N132" i="1"/>
  <c r="P132" i="1" s="1"/>
  <c r="S132" i="1" s="1"/>
  <c r="T132" i="1" s="1"/>
  <c r="U132" i="1" s="1"/>
  <c r="M132" i="1"/>
  <c r="L132" i="1"/>
  <c r="N131" i="1"/>
  <c r="P131" i="1" s="1"/>
  <c r="M131" i="1"/>
  <c r="L131" i="1"/>
  <c r="W130" i="1"/>
  <c r="N130" i="1"/>
  <c r="P130" i="1" s="1"/>
  <c r="M130" i="1"/>
  <c r="L130" i="1"/>
  <c r="N129" i="1"/>
  <c r="P129" i="1" s="1"/>
  <c r="M129" i="1"/>
  <c r="L129" i="1"/>
  <c r="R128" i="1"/>
  <c r="W128" i="1" s="1"/>
  <c r="N128" i="1"/>
  <c r="P128" i="1" s="1"/>
  <c r="S128" i="1" s="1"/>
  <c r="T128" i="1" s="1"/>
  <c r="U128" i="1" s="1"/>
  <c r="M128" i="1"/>
  <c r="L128" i="1"/>
  <c r="N127" i="1"/>
  <c r="P127" i="1" s="1"/>
  <c r="Q127" i="1" s="1"/>
  <c r="R127" i="1" s="1"/>
  <c r="W127" i="1" s="1"/>
  <c r="M127" i="1"/>
  <c r="L127" i="1"/>
  <c r="R126" i="1"/>
  <c r="W126" i="1" s="1"/>
  <c r="N126" i="1"/>
  <c r="P126" i="1" s="1"/>
  <c r="S126" i="1" s="1"/>
  <c r="T126" i="1" s="1"/>
  <c r="U126" i="1" s="1"/>
  <c r="M126" i="1"/>
  <c r="L126" i="1"/>
  <c r="R125" i="1"/>
  <c r="W125" i="1" s="1"/>
  <c r="N125" i="1"/>
  <c r="P125" i="1" s="1"/>
  <c r="S125" i="1" s="1"/>
  <c r="T125" i="1" s="1"/>
  <c r="U125" i="1" s="1"/>
  <c r="M125" i="1"/>
  <c r="L125" i="1"/>
  <c r="R124" i="1"/>
  <c r="W124" i="1" s="1"/>
  <c r="N124" i="1"/>
  <c r="P124" i="1" s="1"/>
  <c r="S124" i="1" s="1"/>
  <c r="T124" i="1" s="1"/>
  <c r="U124" i="1" s="1"/>
  <c r="M124" i="1"/>
  <c r="L124" i="1"/>
  <c r="W123" i="1"/>
  <c r="N123" i="1"/>
  <c r="P123" i="1" s="1"/>
  <c r="S123" i="1" s="1"/>
  <c r="T123" i="1" s="1"/>
  <c r="U123" i="1" s="1"/>
  <c r="M123" i="1"/>
  <c r="L123" i="1"/>
  <c r="W122" i="1"/>
  <c r="N122" i="1"/>
  <c r="P122" i="1" s="1"/>
  <c r="S122" i="1" s="1"/>
  <c r="T122" i="1" s="1"/>
  <c r="U122" i="1" s="1"/>
  <c r="M122" i="1"/>
  <c r="L122" i="1"/>
  <c r="W121" i="1"/>
  <c r="N121" i="1"/>
  <c r="P121" i="1" s="1"/>
  <c r="S121" i="1" s="1"/>
  <c r="T121" i="1" s="1"/>
  <c r="U121" i="1" s="1"/>
  <c r="M121" i="1"/>
  <c r="L121" i="1"/>
  <c r="W120" i="1"/>
  <c r="N120" i="1"/>
  <c r="P120" i="1" s="1"/>
  <c r="S120" i="1" s="1"/>
  <c r="T120" i="1" s="1"/>
  <c r="U120" i="1" s="1"/>
  <c r="M120" i="1"/>
  <c r="L120" i="1"/>
  <c r="N119" i="1"/>
  <c r="P119" i="1" s="1"/>
  <c r="M119" i="1"/>
  <c r="L119" i="1"/>
  <c r="W118" i="1"/>
  <c r="N118" i="1"/>
  <c r="P118" i="1" s="1"/>
  <c r="S118" i="1" s="1"/>
  <c r="T118" i="1" s="1"/>
  <c r="U118" i="1" s="1"/>
  <c r="M118" i="1"/>
  <c r="W117" i="1"/>
  <c r="N117" i="1"/>
  <c r="P117" i="1" s="1"/>
  <c r="S117" i="1" s="1"/>
  <c r="T117" i="1" s="1"/>
  <c r="U117" i="1" s="1"/>
  <c r="M117" i="1"/>
  <c r="N116" i="1"/>
  <c r="P116" i="1" s="1"/>
  <c r="M116" i="1"/>
  <c r="L116" i="1"/>
  <c r="W115" i="1"/>
  <c r="N115" i="1"/>
  <c r="P115" i="1" s="1"/>
  <c r="S115" i="1" s="1"/>
  <c r="T115" i="1" s="1"/>
  <c r="U115" i="1" s="1"/>
  <c r="M115" i="1"/>
  <c r="W114" i="1"/>
  <c r="N114" i="1"/>
  <c r="P114" i="1" s="1"/>
  <c r="S114" i="1" s="1"/>
  <c r="T114" i="1" s="1"/>
  <c r="U114" i="1" s="1"/>
  <c r="M114" i="1"/>
  <c r="L114" i="1"/>
  <c r="W113" i="1"/>
  <c r="N113" i="1"/>
  <c r="P113" i="1" s="1"/>
  <c r="S113" i="1" s="1"/>
  <c r="T113" i="1" s="1"/>
  <c r="U113" i="1" s="1"/>
  <c r="M113" i="1"/>
  <c r="W112" i="1"/>
  <c r="N112" i="1"/>
  <c r="P112" i="1" s="1"/>
  <c r="S112" i="1" s="1"/>
  <c r="T112" i="1" s="1"/>
  <c r="U112" i="1" s="1"/>
  <c r="M112" i="1"/>
  <c r="L112" i="1"/>
  <c r="R111" i="1"/>
  <c r="W111" i="1" s="1"/>
  <c r="N111" i="1"/>
  <c r="P111" i="1" s="1"/>
  <c r="S111" i="1" s="1"/>
  <c r="T111" i="1" s="1"/>
  <c r="U111" i="1" s="1"/>
  <c r="M111" i="1"/>
  <c r="W110" i="1"/>
  <c r="N110" i="1"/>
  <c r="P110" i="1" s="1"/>
  <c r="S110" i="1" s="1"/>
  <c r="T110" i="1" s="1"/>
  <c r="U110" i="1" s="1"/>
  <c r="M110" i="1"/>
  <c r="L110" i="1"/>
  <c r="N108" i="1"/>
  <c r="M108" i="1"/>
  <c r="N107" i="1"/>
  <c r="P107" i="1" s="1"/>
  <c r="M107" i="1"/>
  <c r="N106" i="1"/>
  <c r="P106" i="1" s="1"/>
  <c r="M106" i="1"/>
  <c r="W105" i="1"/>
  <c r="N105" i="1"/>
  <c r="P105" i="1" s="1"/>
  <c r="S105" i="1" s="1"/>
  <c r="T105" i="1" s="1"/>
  <c r="U105" i="1" s="1"/>
  <c r="M105" i="1"/>
  <c r="L105" i="1"/>
  <c r="N104" i="1"/>
  <c r="P104" i="1" s="1"/>
  <c r="Q104" i="1" s="1"/>
  <c r="R104" i="1" s="1"/>
  <c r="W104" i="1" s="1"/>
  <c r="M104" i="1"/>
  <c r="L104" i="1"/>
  <c r="W103" i="1"/>
  <c r="N103" i="1"/>
  <c r="P103" i="1" s="1"/>
  <c r="S103" i="1" s="1"/>
  <c r="T103" i="1" s="1"/>
  <c r="U103" i="1" s="1"/>
  <c r="M103" i="1"/>
  <c r="W102" i="1"/>
  <c r="N102" i="1"/>
  <c r="P102" i="1" s="1"/>
  <c r="S102" i="1" s="1"/>
  <c r="T102" i="1" s="1"/>
  <c r="U102" i="1" s="1"/>
  <c r="M102" i="1"/>
  <c r="L102" i="1"/>
  <c r="W101" i="1"/>
  <c r="N101" i="1"/>
  <c r="P101" i="1" s="1"/>
  <c r="S101" i="1" s="1"/>
  <c r="T101" i="1" s="1"/>
  <c r="U101" i="1" s="1"/>
  <c r="M101" i="1"/>
  <c r="W100" i="1"/>
  <c r="N100" i="1"/>
  <c r="P100" i="1" s="1"/>
  <c r="S100" i="1" s="1"/>
  <c r="T100" i="1" s="1"/>
  <c r="U100" i="1" s="1"/>
  <c r="M100" i="1"/>
  <c r="L100" i="1"/>
  <c r="N99" i="1"/>
  <c r="P99" i="1" s="1"/>
  <c r="Q99" i="1" s="1"/>
  <c r="R99" i="1" s="1"/>
  <c r="W99" i="1" s="1"/>
  <c r="M99" i="1"/>
  <c r="L99" i="1"/>
  <c r="N98" i="1"/>
  <c r="P98" i="1" s="1"/>
  <c r="M98" i="1"/>
  <c r="N97" i="1"/>
  <c r="P97" i="1" s="1"/>
  <c r="M97" i="1"/>
  <c r="W96" i="1"/>
  <c r="N96" i="1"/>
  <c r="P96" i="1" s="1"/>
  <c r="S96" i="1" s="1"/>
  <c r="T96" i="1" s="1"/>
  <c r="U96" i="1" s="1"/>
  <c r="M96" i="1"/>
  <c r="W95" i="1"/>
  <c r="N95" i="1"/>
  <c r="P95" i="1" s="1"/>
  <c r="S95" i="1" s="1"/>
  <c r="T95" i="1" s="1"/>
  <c r="U95" i="1" s="1"/>
  <c r="M95" i="1"/>
  <c r="W94" i="1"/>
  <c r="N94" i="1"/>
  <c r="P94" i="1" s="1"/>
  <c r="S94" i="1" s="1"/>
  <c r="T94" i="1" s="1"/>
  <c r="U94" i="1" s="1"/>
  <c r="M94" i="1"/>
  <c r="W93" i="1"/>
  <c r="N93" i="1"/>
  <c r="P93" i="1" s="1"/>
  <c r="S93" i="1" s="1"/>
  <c r="T93" i="1" s="1"/>
  <c r="U93" i="1" s="1"/>
  <c r="M93" i="1"/>
  <c r="W92" i="1"/>
  <c r="N92" i="1"/>
  <c r="P92" i="1" s="1"/>
  <c r="S92" i="1" s="1"/>
  <c r="T92" i="1" s="1"/>
  <c r="U92" i="1" s="1"/>
  <c r="M92" i="1"/>
  <c r="W91" i="1"/>
  <c r="N91" i="1"/>
  <c r="P91" i="1" s="1"/>
  <c r="S91" i="1" s="1"/>
  <c r="T91" i="1" s="1"/>
  <c r="U91" i="1" s="1"/>
  <c r="M91" i="1"/>
  <c r="R90" i="1"/>
  <c r="W90" i="1" s="1"/>
  <c r="N90" i="1"/>
  <c r="P90" i="1" s="1"/>
  <c r="S90" i="1" s="1"/>
  <c r="T90" i="1" s="1"/>
  <c r="U90" i="1" s="1"/>
  <c r="M90" i="1"/>
  <c r="R89" i="1"/>
  <c r="W89" i="1" s="1"/>
  <c r="N89" i="1"/>
  <c r="P89" i="1" s="1"/>
  <c r="S89" i="1" s="1"/>
  <c r="T89" i="1" s="1"/>
  <c r="U89" i="1" s="1"/>
  <c r="M89" i="1"/>
  <c r="L89" i="1"/>
  <c r="W88" i="1"/>
  <c r="N88" i="1"/>
  <c r="P88" i="1" s="1"/>
  <c r="S88" i="1" s="1"/>
  <c r="T88" i="1" s="1"/>
  <c r="U88" i="1" s="1"/>
  <c r="M88" i="1"/>
  <c r="W87" i="1"/>
  <c r="N87" i="1"/>
  <c r="P87" i="1" s="1"/>
  <c r="S87" i="1" s="1"/>
  <c r="T87" i="1" s="1"/>
  <c r="U87" i="1" s="1"/>
  <c r="M87" i="1"/>
  <c r="W86" i="1"/>
  <c r="N86" i="1"/>
  <c r="P86" i="1" s="1"/>
  <c r="S86" i="1" s="1"/>
  <c r="T86" i="1" s="1"/>
  <c r="U86" i="1" s="1"/>
  <c r="M86" i="1"/>
  <c r="W85" i="1"/>
  <c r="N85" i="1"/>
  <c r="P85" i="1" s="1"/>
  <c r="S85" i="1" s="1"/>
  <c r="T85" i="1" s="1"/>
  <c r="U85" i="1" s="1"/>
  <c r="M85" i="1"/>
  <c r="L85" i="1"/>
  <c r="N84" i="1"/>
  <c r="P84" i="1" s="1"/>
  <c r="M84" i="1"/>
  <c r="L84" i="1"/>
  <c r="R83" i="1"/>
  <c r="W83" i="1" s="1"/>
  <c r="N83" i="1"/>
  <c r="P83" i="1" s="1"/>
  <c r="M83" i="1"/>
  <c r="L83" i="1"/>
  <c r="N82" i="1"/>
  <c r="M82" i="1"/>
  <c r="N81" i="1"/>
  <c r="P81" i="1" s="1"/>
  <c r="Q81" i="1" s="1"/>
  <c r="R81" i="1" s="1"/>
  <c r="W81" i="1" s="1"/>
  <c r="M81" i="1"/>
  <c r="L81" i="1"/>
  <c r="N80" i="1"/>
  <c r="P80" i="1" s="1"/>
  <c r="M80" i="1"/>
  <c r="L80" i="1"/>
  <c r="N79" i="1"/>
  <c r="P79" i="1" s="1"/>
  <c r="Q79" i="1" s="1"/>
  <c r="R79" i="1" s="1"/>
  <c r="W79" i="1" s="1"/>
  <c r="M79" i="1"/>
  <c r="L79" i="1"/>
  <c r="N78" i="1"/>
  <c r="P78" i="1" s="1"/>
  <c r="M78" i="1"/>
  <c r="L78" i="1"/>
  <c r="R77" i="1"/>
  <c r="W77" i="1" s="1"/>
  <c r="N77" i="1"/>
  <c r="P77" i="1" s="1"/>
  <c r="S77" i="1" s="1"/>
  <c r="T77" i="1" s="1"/>
  <c r="U77" i="1" s="1"/>
  <c r="M77" i="1"/>
  <c r="L77" i="1"/>
  <c r="N76" i="1"/>
  <c r="P76" i="1" s="1"/>
  <c r="M76" i="1"/>
  <c r="L76" i="1"/>
  <c r="R75" i="1"/>
  <c r="W75" i="1" s="1"/>
  <c r="N75" i="1"/>
  <c r="P75" i="1" s="1"/>
  <c r="S75" i="1" s="1"/>
  <c r="T75" i="1" s="1"/>
  <c r="U75" i="1" s="1"/>
  <c r="M75" i="1"/>
  <c r="L75" i="1"/>
  <c r="N74" i="1"/>
  <c r="P74" i="1" s="1"/>
  <c r="Q74" i="1" s="1"/>
  <c r="R74" i="1" s="1"/>
  <c r="W74" i="1" s="1"/>
  <c r="M74" i="1"/>
  <c r="L74" i="1"/>
  <c r="R73" i="1"/>
  <c r="W73" i="1" s="1"/>
  <c r="N73" i="1"/>
  <c r="P73" i="1" s="1"/>
  <c r="S73" i="1" s="1"/>
  <c r="T73" i="1" s="1"/>
  <c r="U73" i="1" s="1"/>
  <c r="M73" i="1"/>
  <c r="L73" i="1"/>
  <c r="R72" i="1"/>
  <c r="W72" i="1" s="1"/>
  <c r="N72" i="1"/>
  <c r="P72" i="1" s="1"/>
  <c r="S72" i="1" s="1"/>
  <c r="T72" i="1" s="1"/>
  <c r="U72" i="1" s="1"/>
  <c r="M72" i="1"/>
  <c r="L72" i="1"/>
  <c r="R71" i="1"/>
  <c r="W71" i="1" s="1"/>
  <c r="N71" i="1"/>
  <c r="P71" i="1" s="1"/>
  <c r="S71" i="1" s="1"/>
  <c r="T71" i="1" s="1"/>
  <c r="U71" i="1" s="1"/>
  <c r="M71" i="1"/>
  <c r="L71" i="1"/>
  <c r="R70" i="1"/>
  <c r="W70" i="1" s="1"/>
  <c r="N70" i="1"/>
  <c r="P70" i="1" s="1"/>
  <c r="S70" i="1" s="1"/>
  <c r="T70" i="1" s="1"/>
  <c r="U70" i="1" s="1"/>
  <c r="M70" i="1"/>
  <c r="L70" i="1"/>
  <c r="R69" i="1"/>
  <c r="W69" i="1" s="1"/>
  <c r="N69" i="1"/>
  <c r="P69" i="1" s="1"/>
  <c r="S69" i="1" s="1"/>
  <c r="T69" i="1" s="1"/>
  <c r="U69" i="1" s="1"/>
  <c r="M69" i="1"/>
  <c r="L69" i="1"/>
  <c r="N68" i="1"/>
  <c r="P68" i="1" s="1"/>
  <c r="M68" i="1"/>
  <c r="L68" i="1"/>
  <c r="N67" i="1"/>
  <c r="P67" i="1" s="1"/>
  <c r="M67" i="1"/>
  <c r="L67" i="1"/>
  <c r="R66" i="1"/>
  <c r="W66" i="1" s="1"/>
  <c r="N66" i="1"/>
  <c r="P66" i="1" s="1"/>
  <c r="S66" i="1" s="1"/>
  <c r="T66" i="1" s="1"/>
  <c r="U66" i="1" s="1"/>
  <c r="M66" i="1"/>
  <c r="L66" i="1"/>
  <c r="R65" i="1"/>
  <c r="W65" i="1" s="1"/>
  <c r="N65" i="1"/>
  <c r="P65" i="1" s="1"/>
  <c r="S65" i="1" s="1"/>
  <c r="T65" i="1" s="1"/>
  <c r="U65" i="1" s="1"/>
  <c r="M65" i="1"/>
  <c r="L65" i="1"/>
  <c r="N64" i="1"/>
  <c r="P64" i="1" s="1"/>
  <c r="M64" i="1"/>
  <c r="L64" i="1"/>
  <c r="N63" i="1"/>
  <c r="P63" i="1" s="1"/>
  <c r="M63" i="1"/>
  <c r="L63" i="1"/>
  <c r="N62" i="1"/>
  <c r="P62" i="1" s="1"/>
  <c r="M62" i="1"/>
  <c r="L62" i="1"/>
  <c r="R61" i="1"/>
  <c r="W61" i="1" s="1"/>
  <c r="N61" i="1"/>
  <c r="P61" i="1" s="1"/>
  <c r="S61" i="1" s="1"/>
  <c r="T61" i="1" s="1"/>
  <c r="U61" i="1" s="1"/>
  <c r="M61" i="1"/>
  <c r="L61" i="1"/>
  <c r="N60" i="1"/>
  <c r="P60" i="1" s="1"/>
  <c r="M60" i="1"/>
  <c r="L60" i="1"/>
  <c r="R59" i="1"/>
  <c r="W59" i="1" s="1"/>
  <c r="N59" i="1"/>
  <c r="P59" i="1" s="1"/>
  <c r="S59" i="1" s="1"/>
  <c r="T59" i="1" s="1"/>
  <c r="U59" i="1" s="1"/>
  <c r="M59" i="1"/>
  <c r="L59" i="1"/>
  <c r="N58" i="1"/>
  <c r="P58" i="1" s="1"/>
  <c r="M58" i="1"/>
  <c r="L58" i="1"/>
  <c r="R57" i="1"/>
  <c r="W57" i="1" s="1"/>
  <c r="N57" i="1"/>
  <c r="P57" i="1" s="1"/>
  <c r="S57" i="1" s="1"/>
  <c r="T57" i="1" s="1"/>
  <c r="U57" i="1" s="1"/>
  <c r="M57" i="1"/>
  <c r="L57" i="1"/>
  <c r="R56" i="1"/>
  <c r="W56" i="1" s="1"/>
  <c r="N56" i="1"/>
  <c r="P56" i="1" s="1"/>
  <c r="S56" i="1" s="1"/>
  <c r="T56" i="1" s="1"/>
  <c r="U56" i="1" s="1"/>
  <c r="M56" i="1"/>
  <c r="L56" i="1"/>
  <c r="R55" i="1"/>
  <c r="W55" i="1" s="1"/>
  <c r="N55" i="1"/>
  <c r="P55" i="1" s="1"/>
  <c r="S55" i="1" s="1"/>
  <c r="T55" i="1" s="1"/>
  <c r="U55" i="1" s="1"/>
  <c r="M55" i="1"/>
  <c r="L55" i="1"/>
  <c r="R54" i="1"/>
  <c r="W54" i="1" s="1"/>
  <c r="N54" i="1"/>
  <c r="S54" i="1" s="1"/>
  <c r="T54" i="1" s="1"/>
  <c r="U54" i="1" s="1"/>
  <c r="M54" i="1"/>
  <c r="L54" i="1"/>
  <c r="R53" i="1"/>
  <c r="W53" i="1" s="1"/>
  <c r="N53" i="1"/>
  <c r="P53" i="1" s="1"/>
  <c r="S53" i="1" s="1"/>
  <c r="T53" i="1" s="1"/>
  <c r="U53" i="1" s="1"/>
  <c r="M53" i="1"/>
  <c r="L53" i="1"/>
  <c r="N52" i="1"/>
  <c r="P52" i="1" s="1"/>
  <c r="Q52" i="1" s="1"/>
  <c r="M52" i="1"/>
  <c r="L52" i="1"/>
  <c r="R51" i="1"/>
  <c r="W51" i="1" s="1"/>
  <c r="N51" i="1"/>
  <c r="S51" i="1" s="1"/>
  <c r="T51" i="1" s="1"/>
  <c r="U51" i="1" s="1"/>
  <c r="M51" i="1"/>
  <c r="L51" i="1"/>
  <c r="R50" i="1"/>
  <c r="N50" i="1"/>
  <c r="P50" i="1" s="1"/>
  <c r="M50" i="1"/>
  <c r="L50" i="1"/>
  <c r="N49" i="1"/>
  <c r="M49" i="1"/>
  <c r="T48" i="1"/>
  <c r="U48" i="1" s="1"/>
  <c r="R48" i="1"/>
  <c r="W48" i="1" s="1"/>
  <c r="N48" i="1"/>
  <c r="M48" i="1"/>
  <c r="L48" i="1"/>
  <c r="N47" i="1"/>
  <c r="P47" i="1" s="1"/>
  <c r="S47" i="1" s="1"/>
  <c r="M47" i="1"/>
  <c r="W46" i="1"/>
  <c r="T46" i="1"/>
  <c r="U46" i="1" s="1"/>
  <c r="N46" i="1"/>
  <c r="P46" i="1" s="1"/>
  <c r="Q46" i="1" s="1"/>
  <c r="M46" i="1"/>
  <c r="U45" i="1"/>
  <c r="N45" i="1"/>
  <c r="P45" i="1" s="1"/>
  <c r="M45" i="1"/>
  <c r="W44" i="1"/>
  <c r="N44" i="1"/>
  <c r="P44" i="1" s="1"/>
  <c r="S44" i="1" s="1"/>
  <c r="T44" i="1" s="1"/>
  <c r="U44" i="1" s="1"/>
  <c r="M44" i="1"/>
  <c r="W43" i="1"/>
  <c r="N43" i="1"/>
  <c r="P43" i="1" s="1"/>
  <c r="S43" i="1" s="1"/>
  <c r="T43" i="1" s="1"/>
  <c r="U43" i="1" s="1"/>
  <c r="M43" i="1"/>
  <c r="L43" i="1"/>
  <c r="W42" i="1"/>
  <c r="N42" i="1"/>
  <c r="P42" i="1" s="1"/>
  <c r="S42" i="1" s="1"/>
  <c r="T42" i="1" s="1"/>
  <c r="U42" i="1" s="1"/>
  <c r="M42" i="1"/>
  <c r="W41" i="1"/>
  <c r="N41" i="1"/>
  <c r="P41" i="1" s="1"/>
  <c r="S41" i="1" s="1"/>
  <c r="T41" i="1" s="1"/>
  <c r="U41" i="1" s="1"/>
  <c r="M41" i="1"/>
  <c r="W40" i="1"/>
  <c r="N40" i="1"/>
  <c r="P40" i="1" s="1"/>
  <c r="S40" i="1" s="1"/>
  <c r="T40" i="1" s="1"/>
  <c r="U40" i="1" s="1"/>
  <c r="M40" i="1"/>
  <c r="W39" i="1"/>
  <c r="N39" i="1"/>
  <c r="P39" i="1" s="1"/>
  <c r="S39" i="1" s="1"/>
  <c r="T39" i="1" s="1"/>
  <c r="U39" i="1" s="1"/>
  <c r="M39" i="1"/>
  <c r="W38" i="1"/>
  <c r="N38" i="1"/>
  <c r="P38" i="1" s="1"/>
  <c r="S38" i="1" s="1"/>
  <c r="T38" i="1" s="1"/>
  <c r="U38" i="1" s="1"/>
  <c r="M38" i="1"/>
  <c r="W37" i="1"/>
  <c r="N37" i="1"/>
  <c r="P37" i="1" s="1"/>
  <c r="S37" i="1" s="1"/>
  <c r="T37" i="1" s="1"/>
  <c r="U37" i="1" s="1"/>
  <c r="M37" i="1"/>
  <c r="W36" i="1"/>
  <c r="N36" i="1"/>
  <c r="P36" i="1" s="1"/>
  <c r="S36" i="1" s="1"/>
  <c r="T36" i="1" s="1"/>
  <c r="U36" i="1" s="1"/>
  <c r="M36" i="1"/>
  <c r="W35" i="1"/>
  <c r="N35" i="1"/>
  <c r="P35" i="1" s="1"/>
  <c r="S35" i="1" s="1"/>
  <c r="T35" i="1" s="1"/>
  <c r="U35" i="1" s="1"/>
  <c r="M35" i="1"/>
  <c r="W34" i="1"/>
  <c r="N34" i="1"/>
  <c r="P34" i="1" s="1"/>
  <c r="S34" i="1" s="1"/>
  <c r="T34" i="1" s="1"/>
  <c r="U34" i="1" s="1"/>
  <c r="M34" i="1"/>
  <c r="W33" i="1"/>
  <c r="N33" i="1"/>
  <c r="P33" i="1" s="1"/>
  <c r="S33" i="1" s="1"/>
  <c r="T33" i="1" s="1"/>
  <c r="U33" i="1" s="1"/>
  <c r="M33" i="1"/>
  <c r="W32" i="1"/>
  <c r="N32" i="1"/>
  <c r="P32" i="1" s="1"/>
  <c r="S32" i="1" s="1"/>
  <c r="T32" i="1" s="1"/>
  <c r="U32" i="1" s="1"/>
  <c r="M32" i="1"/>
  <c r="N31" i="1"/>
  <c r="P31" i="1" s="1"/>
  <c r="M31" i="1"/>
  <c r="R30" i="1"/>
  <c r="W30" i="1" s="1"/>
  <c r="N30" i="1"/>
  <c r="P30" i="1" s="1"/>
  <c r="S30" i="1" s="1"/>
  <c r="T30" i="1" s="1"/>
  <c r="U30" i="1" s="1"/>
  <c r="R29" i="1"/>
  <c r="W29" i="1" s="1"/>
  <c r="N29" i="1"/>
  <c r="P29" i="1" s="1"/>
  <c r="S29" i="1" s="1"/>
  <c r="T29" i="1" s="1"/>
  <c r="U29" i="1" s="1"/>
  <c r="R28" i="1"/>
  <c r="W28" i="1" s="1"/>
  <c r="N28" i="1"/>
  <c r="P28" i="1" s="1"/>
  <c r="S28" i="1" s="1"/>
  <c r="T28" i="1" s="1"/>
  <c r="U28" i="1" s="1"/>
  <c r="R27" i="1"/>
  <c r="W27" i="1" s="1"/>
  <c r="N27" i="1"/>
  <c r="P27" i="1" s="1"/>
  <c r="S27" i="1" s="1"/>
  <c r="T27" i="1" s="1"/>
  <c r="U27" i="1" s="1"/>
  <c r="R26" i="1"/>
  <c r="W26" i="1" s="1"/>
  <c r="N26" i="1"/>
  <c r="P26" i="1" s="1"/>
  <c r="S26" i="1" s="1"/>
  <c r="T26" i="1" s="1"/>
  <c r="U26" i="1" s="1"/>
  <c r="R25" i="1"/>
  <c r="W25" i="1" s="1"/>
  <c r="N25" i="1"/>
  <c r="P25" i="1" s="1"/>
  <c r="S25" i="1" s="1"/>
  <c r="T25" i="1" s="1"/>
  <c r="U25" i="1" s="1"/>
  <c r="R24" i="1"/>
  <c r="N24" i="1"/>
  <c r="P24" i="1" s="1"/>
  <c r="S24" i="1" s="1"/>
  <c r="T24" i="1" s="1"/>
  <c r="U24" i="1" s="1"/>
  <c r="M24" i="1"/>
  <c r="W23" i="1"/>
  <c r="N23" i="1"/>
  <c r="P23" i="1" s="1"/>
  <c r="S23" i="1" s="1"/>
  <c r="T23" i="1" s="1"/>
  <c r="U23" i="1" s="1"/>
  <c r="M23" i="1"/>
  <c r="W22" i="1"/>
  <c r="N22" i="1"/>
  <c r="P22" i="1" s="1"/>
  <c r="S22" i="1" s="1"/>
  <c r="T22" i="1" s="1"/>
  <c r="U22" i="1" s="1"/>
  <c r="M22" i="1"/>
  <c r="W21" i="1"/>
  <c r="N21" i="1"/>
  <c r="P21" i="1" s="1"/>
  <c r="S21" i="1" s="1"/>
  <c r="T21" i="1" s="1"/>
  <c r="U21" i="1" s="1"/>
  <c r="M21" i="1"/>
  <c r="W20" i="1"/>
  <c r="N20" i="1"/>
  <c r="P20" i="1" s="1"/>
  <c r="S20" i="1" s="1"/>
  <c r="T20" i="1" s="1"/>
  <c r="U20" i="1" s="1"/>
  <c r="M20" i="1"/>
  <c r="W19" i="1"/>
  <c r="N19" i="1"/>
  <c r="P19" i="1" s="1"/>
  <c r="S19" i="1" s="1"/>
  <c r="T19" i="1" s="1"/>
  <c r="U19" i="1" s="1"/>
  <c r="M19" i="1"/>
  <c r="L19" i="1"/>
  <c r="W18" i="1"/>
  <c r="N18" i="1"/>
  <c r="P18" i="1" s="1"/>
  <c r="S18" i="1" s="1"/>
  <c r="T18" i="1" s="1"/>
  <c r="U18" i="1" s="1"/>
  <c r="M18" i="1"/>
  <c r="W17" i="1"/>
  <c r="N17" i="1"/>
  <c r="P17" i="1" s="1"/>
  <c r="S17" i="1" s="1"/>
  <c r="T17" i="1" s="1"/>
  <c r="U17" i="1" s="1"/>
  <c r="M17" i="1"/>
  <c r="N16" i="1"/>
  <c r="P16" i="1" s="1"/>
  <c r="M16" i="1"/>
  <c r="N15" i="1"/>
  <c r="M15" i="1"/>
  <c r="W14" i="1"/>
  <c r="N14" i="1"/>
  <c r="P14" i="1" s="1"/>
  <c r="S14" i="1" s="1"/>
  <c r="T14" i="1" s="1"/>
  <c r="U14" i="1" s="1"/>
  <c r="M14" i="1"/>
  <c r="L14" i="1"/>
  <c r="R13" i="1"/>
  <c r="W13" i="1" s="1"/>
  <c r="N13" i="1"/>
  <c r="P13" i="1" s="1"/>
  <c r="S13" i="1" s="1"/>
  <c r="T13" i="1" s="1"/>
  <c r="U13" i="1" s="1"/>
  <c r="M13" i="1"/>
  <c r="L13" i="1"/>
  <c r="R12" i="1"/>
  <c r="W12" i="1" s="1"/>
  <c r="N12" i="1"/>
  <c r="P12" i="1" s="1"/>
  <c r="S12" i="1" s="1"/>
  <c r="T12" i="1" s="1"/>
  <c r="U12" i="1" s="1"/>
  <c r="M12" i="1"/>
  <c r="L12" i="1"/>
  <c r="R11" i="1"/>
  <c r="W11" i="1" s="1"/>
  <c r="N11" i="1"/>
  <c r="P11" i="1" s="1"/>
  <c r="M11" i="1"/>
  <c r="L11" i="1"/>
  <c r="W10" i="1"/>
  <c r="P156" i="1" l="1"/>
  <c r="S265" i="1"/>
  <c r="T265" i="1" s="1"/>
  <c r="U265" i="1" s="1"/>
  <c r="Q67" i="1"/>
  <c r="R67" i="1" s="1"/>
  <c r="W67" i="1" s="1"/>
  <c r="Q68" i="1"/>
  <c r="R68" i="1" s="1"/>
  <c r="W68" i="1" s="1"/>
  <c r="R15" i="1"/>
  <c r="Q1352" i="1"/>
  <c r="R1352" i="1" s="1"/>
  <c r="W1352" i="1" s="1"/>
  <c r="P377" i="1"/>
  <c r="B20" i="2" s="1"/>
  <c r="S1344" i="1"/>
  <c r="T1344" i="1" s="1"/>
  <c r="U1344" i="1" s="1"/>
  <c r="S1315" i="1"/>
  <c r="T1315" i="1" s="1"/>
  <c r="U1315" i="1" s="1"/>
  <c r="S1374" i="1"/>
  <c r="T1374" i="1" s="1"/>
  <c r="U1374" i="1" s="1"/>
  <c r="Q49" i="1"/>
  <c r="C6" i="2" s="1"/>
  <c r="Q15" i="1"/>
  <c r="C5" i="2" s="1"/>
  <c r="Q177" i="1"/>
  <c r="C12" i="2" s="1"/>
  <c r="Q307" i="1"/>
  <c r="C16" i="2" s="1"/>
  <c r="R338" i="1"/>
  <c r="Q377" i="1"/>
  <c r="C20" i="2" s="1"/>
  <c r="Q392" i="1"/>
  <c r="C21" i="2" s="1"/>
  <c r="P82" i="1"/>
  <c r="B7" i="2" s="1"/>
  <c r="R49" i="1"/>
  <c r="Q324" i="1"/>
  <c r="C17" i="2" s="1"/>
  <c r="Q338" i="1"/>
  <c r="C18" i="2" s="1"/>
  <c r="R360" i="1"/>
  <c r="Q1320" i="1"/>
  <c r="R1320" i="1" s="1"/>
  <c r="W1320" i="1" s="1"/>
  <c r="Q1353" i="1"/>
  <c r="R1353" i="1" s="1"/>
  <c r="W1353" i="1" s="1"/>
  <c r="Q1326" i="1"/>
  <c r="R1326" i="1" s="1"/>
  <c r="W1326" i="1" s="1"/>
  <c r="S1318" i="1"/>
  <c r="T1318" i="1" s="1"/>
  <c r="U1318" i="1" s="1"/>
  <c r="Q58" i="1"/>
  <c r="R58" i="1" s="1"/>
  <c r="W58" i="1" s="1"/>
  <c r="Q63" i="1"/>
  <c r="R63" i="1" s="1"/>
  <c r="W63" i="1" s="1"/>
  <c r="Q97" i="1"/>
  <c r="R97" i="1" s="1"/>
  <c r="W97" i="1" s="1"/>
  <c r="Q185" i="1"/>
  <c r="Q195" i="1"/>
  <c r="R195" i="1" s="1"/>
  <c r="W195" i="1" s="1"/>
  <c r="R52" i="1"/>
  <c r="W52" i="1" s="1"/>
  <c r="Q62" i="1"/>
  <c r="R62" i="1" s="1"/>
  <c r="W62" i="1" s="1"/>
  <c r="Q76" i="1"/>
  <c r="R76" i="1" s="1"/>
  <c r="W76" i="1" s="1"/>
  <c r="Q116" i="1"/>
  <c r="R116" i="1" s="1"/>
  <c r="Q155" i="1"/>
  <c r="R155" i="1" s="1"/>
  <c r="W155" i="1" s="1"/>
  <c r="Q190" i="1"/>
  <c r="R190" i="1" s="1"/>
  <c r="W190" i="1" s="1"/>
  <c r="Q194" i="1"/>
  <c r="R194" i="1" s="1"/>
  <c r="W194" i="1" s="1"/>
  <c r="R269" i="1"/>
  <c r="W269" i="1" s="1"/>
  <c r="S269" i="1"/>
  <c r="T269" i="1" s="1"/>
  <c r="U269" i="1" s="1"/>
  <c r="Q129" i="1"/>
  <c r="R129" i="1" s="1"/>
  <c r="W129" i="1" s="1"/>
  <c r="P204" i="1"/>
  <c r="B14" i="2" s="1"/>
  <c r="S179" i="1"/>
  <c r="T179" i="1" s="1"/>
  <c r="U179" i="1" s="1"/>
  <c r="S83" i="1"/>
  <c r="T83" i="1" s="1"/>
  <c r="U83" i="1" s="1"/>
  <c r="P108" i="1"/>
  <c r="B8" i="2" s="1"/>
  <c r="Q106" i="1"/>
  <c r="R106" i="1" s="1"/>
  <c r="W106" i="1" s="1"/>
  <c r="Q154" i="1"/>
  <c r="S154" i="1" s="1"/>
  <c r="T154" i="1" s="1"/>
  <c r="U154" i="1" s="1"/>
  <c r="Q193" i="1"/>
  <c r="R193" i="1" s="1"/>
  <c r="W193" i="1" s="1"/>
  <c r="Q207" i="1"/>
  <c r="R207" i="1" s="1"/>
  <c r="W207" i="1" s="1"/>
  <c r="R231" i="1"/>
  <c r="W231" i="1" s="1"/>
  <c r="S231" i="1"/>
  <c r="T231" i="1" s="1"/>
  <c r="U231" i="1" s="1"/>
  <c r="P177" i="1"/>
  <c r="B12" i="2" s="1"/>
  <c r="S162" i="1"/>
  <c r="T162" i="1" s="1"/>
  <c r="U162" i="1" s="1"/>
  <c r="Q191" i="1"/>
  <c r="R191" i="1" s="1"/>
  <c r="W191" i="1" s="1"/>
  <c r="P15" i="1"/>
  <c r="B5" i="2" s="1"/>
  <c r="S11" i="1"/>
  <c r="T11" i="1" s="1"/>
  <c r="U11" i="1" s="1"/>
  <c r="P49" i="1"/>
  <c r="B6" i="2" s="1"/>
  <c r="Q64" i="1"/>
  <c r="R64" i="1" s="1"/>
  <c r="W64" i="1" s="1"/>
  <c r="R84" i="1"/>
  <c r="W84" i="1" s="1"/>
  <c r="P139" i="1"/>
  <c r="B10" i="2" s="1"/>
  <c r="Q119" i="1"/>
  <c r="R119" i="1" s="1"/>
  <c r="W119" i="1" s="1"/>
  <c r="Q130" i="1"/>
  <c r="S130" i="1"/>
  <c r="T130" i="1" s="1"/>
  <c r="U130" i="1" s="1"/>
  <c r="Q186" i="1"/>
  <c r="R186" i="1" s="1"/>
  <c r="W186" i="1" s="1"/>
  <c r="Q192" i="1"/>
  <c r="R192" i="1" s="1"/>
  <c r="W192" i="1" s="1"/>
  <c r="Q201" i="1"/>
  <c r="S201" i="1" s="1"/>
  <c r="T201" i="1" s="1"/>
  <c r="U201" i="1" s="1"/>
  <c r="R271" i="1"/>
  <c r="W271" i="1" s="1"/>
  <c r="S271" i="1"/>
  <c r="T271" i="1" s="1"/>
  <c r="U271" i="1" s="1"/>
  <c r="W24" i="1"/>
  <c r="P277" i="1"/>
  <c r="B15" i="2" s="1"/>
  <c r="Q210" i="1"/>
  <c r="R210" i="1" s="1"/>
  <c r="Q1319" i="1"/>
  <c r="R1319" i="1" s="1"/>
  <c r="W1319" i="1" s="1"/>
  <c r="Q1322" i="1"/>
  <c r="R1322" i="1" s="1"/>
  <c r="W1322" i="1" s="1"/>
  <c r="W50" i="1"/>
  <c r="S52" i="1"/>
  <c r="T52" i="1" s="1"/>
  <c r="U52" i="1" s="1"/>
  <c r="Q60" i="1"/>
  <c r="R60" i="1" s="1"/>
  <c r="W60" i="1" s="1"/>
  <c r="S74" i="1"/>
  <c r="T74" i="1" s="1"/>
  <c r="U74" i="1" s="1"/>
  <c r="Q78" i="1"/>
  <c r="R78" i="1" s="1"/>
  <c r="W78" i="1" s="1"/>
  <c r="S79" i="1"/>
  <c r="T79" i="1" s="1"/>
  <c r="U79" i="1" s="1"/>
  <c r="Q80" i="1"/>
  <c r="R80" i="1" s="1"/>
  <c r="W80" i="1" s="1"/>
  <c r="S81" i="1"/>
  <c r="T81" i="1" s="1"/>
  <c r="U81" i="1" s="1"/>
  <c r="S84" i="1"/>
  <c r="T84" i="1" s="1"/>
  <c r="U84" i="1" s="1"/>
  <c r="Q98" i="1"/>
  <c r="R98" i="1" s="1"/>
  <c r="W98" i="1" s="1"/>
  <c r="S99" i="1"/>
  <c r="T99" i="1" s="1"/>
  <c r="U99" i="1" s="1"/>
  <c r="S104" i="1"/>
  <c r="T104" i="1" s="1"/>
  <c r="U104" i="1" s="1"/>
  <c r="Q107" i="1"/>
  <c r="R107" i="1" s="1"/>
  <c r="W107" i="1" s="1"/>
  <c r="S127" i="1"/>
  <c r="T127" i="1" s="1"/>
  <c r="U127" i="1" s="1"/>
  <c r="Q131" i="1"/>
  <c r="R131" i="1" s="1"/>
  <c r="W131" i="1" s="1"/>
  <c r="S197" i="1"/>
  <c r="T197" i="1" s="1"/>
  <c r="U197" i="1" s="1"/>
  <c r="Q205" i="1"/>
  <c r="S219" i="1"/>
  <c r="T219" i="1" s="1"/>
  <c r="U219" i="1" s="1"/>
  <c r="Q220" i="1"/>
  <c r="R220" i="1" s="1"/>
  <c r="S245" i="1"/>
  <c r="T245" i="1" s="1"/>
  <c r="U245" i="1" s="1"/>
  <c r="Q246" i="1"/>
  <c r="R246" i="1" s="1"/>
  <c r="Q268" i="1"/>
  <c r="R268" i="1" s="1"/>
  <c r="W268" i="1" s="1"/>
  <c r="Q270" i="1"/>
  <c r="R270" i="1" s="1"/>
  <c r="W270" i="1" s="1"/>
  <c r="P360" i="1"/>
  <c r="B19" i="2" s="1"/>
  <c r="R377" i="1"/>
  <c r="Q1256" i="1"/>
  <c r="C22" i="2" s="1"/>
  <c r="R1256" i="1"/>
  <c r="P160" i="1"/>
  <c r="B11" i="2" s="1"/>
  <c r="S50" i="1"/>
  <c r="T50" i="1" s="1"/>
  <c r="U50" i="1" s="1"/>
  <c r="W146" i="1"/>
  <c r="R177" i="1"/>
  <c r="D12" i="2" s="1"/>
  <c r="R307" i="1"/>
  <c r="R324" i="1"/>
  <c r="W325" i="1"/>
  <c r="Q360" i="1"/>
  <c r="C19" i="2" s="1"/>
  <c r="W348" i="1"/>
  <c r="S361" i="1"/>
  <c r="T361" i="1" s="1"/>
  <c r="U361" i="1" s="1"/>
  <c r="S378" i="1"/>
  <c r="T378" i="1" s="1"/>
  <c r="U378" i="1" s="1"/>
  <c r="P392" i="1"/>
  <c r="B21" i="2" s="1"/>
  <c r="Q247" i="1"/>
  <c r="R247" i="1" s="1"/>
  <c r="W247" i="1" s="1"/>
  <c r="P307" i="1"/>
  <c r="B16" i="2" s="1"/>
  <c r="P324" i="1"/>
  <c r="B17" i="2" s="1"/>
  <c r="S308" i="1"/>
  <c r="T308" i="1" s="1"/>
  <c r="U308" i="1" s="1"/>
  <c r="P338" i="1"/>
  <c r="S325" i="1"/>
  <c r="T325" i="1" s="1"/>
  <c r="U325" i="1" s="1"/>
  <c r="R392" i="1"/>
  <c r="W361" i="1"/>
  <c r="P1256" i="1"/>
  <c r="B22" i="2" s="1"/>
  <c r="S393" i="1"/>
  <c r="T393" i="1" s="1"/>
  <c r="U393" i="1" s="1"/>
  <c r="Q1257" i="1"/>
  <c r="S1257" i="1" s="1"/>
  <c r="T1257" i="1" s="1"/>
  <c r="U1257" i="1" s="1"/>
  <c r="P1282" i="1"/>
  <c r="B23" i="2" s="1"/>
  <c r="Q1328" i="1"/>
  <c r="R1328" i="1" s="1"/>
  <c r="W1328" i="1" s="1"/>
  <c r="S1324" i="1"/>
  <c r="T1324" i="1" s="1"/>
  <c r="U1324" i="1" s="1"/>
  <c r="S1348" i="1"/>
  <c r="T1348" i="1" s="1"/>
  <c r="U1348" i="1" s="1"/>
  <c r="Q1375" i="1"/>
  <c r="R1375" i="1" s="1"/>
  <c r="W1375" i="1" s="1"/>
  <c r="P1330" i="1"/>
  <c r="Q1343" i="1"/>
  <c r="R1343" i="1" s="1"/>
  <c r="W1343" i="1" s="1"/>
  <c r="P1398" i="1"/>
  <c r="B26" i="2" s="1"/>
  <c r="S1331" i="1"/>
  <c r="T1331" i="1" s="1"/>
  <c r="U1331" i="1" s="1"/>
  <c r="S1342" i="1"/>
  <c r="T1342" i="1" s="1"/>
  <c r="U1342" i="1" s="1"/>
  <c r="S1351" i="1"/>
  <c r="T1351" i="1" s="1"/>
  <c r="U1351" i="1" s="1"/>
  <c r="Q1373" i="1"/>
  <c r="R1373" i="1" s="1"/>
  <c r="W1373" i="1" s="1"/>
  <c r="S1376" i="1"/>
  <c r="T1376" i="1" s="1"/>
  <c r="U1376" i="1" s="1"/>
  <c r="Q1356" i="1"/>
  <c r="S1356" i="1" s="1"/>
  <c r="T1356" i="1" s="1"/>
  <c r="U1356" i="1" s="1"/>
  <c r="B25" i="2" l="1"/>
  <c r="W1256" i="1"/>
  <c r="H22" i="2" s="1"/>
  <c r="D22" i="2"/>
  <c r="W49" i="1"/>
  <c r="H6" i="2" s="1"/>
  <c r="D6" i="2"/>
  <c r="W338" i="1"/>
  <c r="H18" i="2" s="1"/>
  <c r="D18" i="2"/>
  <c r="W392" i="1"/>
  <c r="H21" i="2" s="1"/>
  <c r="D21" i="2"/>
  <c r="W324" i="1"/>
  <c r="H17" i="2" s="1"/>
  <c r="D17" i="2"/>
  <c r="W377" i="1"/>
  <c r="H20" i="2" s="1"/>
  <c r="D20" i="2"/>
  <c r="W360" i="1"/>
  <c r="H19" i="2" s="1"/>
  <c r="D19" i="2"/>
  <c r="S338" i="1"/>
  <c r="B18" i="2"/>
  <c r="W307" i="1"/>
  <c r="H16" i="2" s="1"/>
  <c r="D16" i="2"/>
  <c r="W15" i="1"/>
  <c r="H5" i="2" s="1"/>
  <c r="D5" i="2"/>
  <c r="Q156" i="1"/>
  <c r="S156" i="1" s="1"/>
  <c r="T156" i="1" s="1"/>
  <c r="U156" i="1" s="1"/>
  <c r="S392" i="1"/>
  <c r="S324" i="1"/>
  <c r="S307" i="1"/>
  <c r="S1352" i="1"/>
  <c r="T1352" i="1" s="1"/>
  <c r="U1352" i="1" s="1"/>
  <c r="S360" i="1"/>
  <c r="S68" i="1"/>
  <c r="T68" i="1" s="1"/>
  <c r="U68" i="1" s="1"/>
  <c r="S67" i="1"/>
  <c r="T67" i="1" s="1"/>
  <c r="U67" i="1" s="1"/>
  <c r="S49" i="1"/>
  <c r="S247" i="1"/>
  <c r="T247" i="1" s="1"/>
  <c r="U247" i="1" s="1"/>
  <c r="S1326" i="1"/>
  <c r="T1326" i="1" s="1"/>
  <c r="U1326" i="1" s="1"/>
  <c r="S220" i="1"/>
  <c r="T220" i="1" s="1"/>
  <c r="U220" i="1" s="1"/>
  <c r="S119" i="1"/>
  <c r="T119" i="1" s="1"/>
  <c r="U119" i="1" s="1"/>
  <c r="S191" i="1"/>
  <c r="T191" i="1" s="1"/>
  <c r="U191" i="1" s="1"/>
  <c r="S377" i="1"/>
  <c r="S15" i="1"/>
  <c r="S1343" i="1"/>
  <c r="T1343" i="1" s="1"/>
  <c r="U1343" i="1" s="1"/>
  <c r="S97" i="1"/>
  <c r="T97" i="1" s="1"/>
  <c r="U97" i="1" s="1"/>
  <c r="S1320" i="1"/>
  <c r="T1320" i="1" s="1"/>
  <c r="U1320" i="1" s="1"/>
  <c r="S62" i="1"/>
  <c r="T62" i="1" s="1"/>
  <c r="U62" i="1" s="1"/>
  <c r="S58" i="1"/>
  <c r="T58" i="1" s="1"/>
  <c r="U58" i="1" s="1"/>
  <c r="R1330" i="1"/>
  <c r="S1328" i="1"/>
  <c r="T1328" i="1" s="1"/>
  <c r="U1328" i="1" s="1"/>
  <c r="S1353" i="1"/>
  <c r="T1353" i="1" s="1"/>
  <c r="U1353" i="1" s="1"/>
  <c r="S106" i="1"/>
  <c r="T106" i="1" s="1"/>
  <c r="U106" i="1" s="1"/>
  <c r="Q1398" i="1"/>
  <c r="C26" i="2" s="1"/>
  <c r="R1356" i="1"/>
  <c r="P1283" i="1"/>
  <c r="B24" i="2" s="1"/>
  <c r="Q277" i="1"/>
  <c r="R205" i="1"/>
  <c r="S205" i="1"/>
  <c r="T205" i="1" s="1"/>
  <c r="U205" i="1" s="1"/>
  <c r="Q139" i="1"/>
  <c r="S78" i="1"/>
  <c r="T78" i="1" s="1"/>
  <c r="U78" i="1" s="1"/>
  <c r="S270" i="1"/>
  <c r="T270" i="1" s="1"/>
  <c r="U270" i="1" s="1"/>
  <c r="Q204" i="1"/>
  <c r="R185" i="1"/>
  <c r="P1399" i="1"/>
  <c r="B27" i="2" s="1"/>
  <c r="S1375" i="1"/>
  <c r="T1375" i="1" s="1"/>
  <c r="U1375" i="1" s="1"/>
  <c r="S1373" i="1"/>
  <c r="T1373" i="1" s="1"/>
  <c r="U1373" i="1" s="1"/>
  <c r="Q1330" i="1"/>
  <c r="S1330" i="1" s="1"/>
  <c r="Q1282" i="1"/>
  <c r="C23" i="2" s="1"/>
  <c r="R1257" i="1"/>
  <c r="W177" i="1"/>
  <c r="H12" i="2" s="1"/>
  <c r="S1322" i="1"/>
  <c r="T1322" i="1" s="1"/>
  <c r="U1322" i="1" s="1"/>
  <c r="S210" i="1"/>
  <c r="T210" i="1" s="1"/>
  <c r="U210" i="1" s="1"/>
  <c r="S192" i="1"/>
  <c r="T192" i="1" s="1"/>
  <c r="U192" i="1" s="1"/>
  <c r="S98" i="1"/>
  <c r="T98" i="1" s="1"/>
  <c r="U98" i="1" s="1"/>
  <c r="S64" i="1"/>
  <c r="T64" i="1" s="1"/>
  <c r="U64" i="1" s="1"/>
  <c r="P178" i="1"/>
  <c r="B13" i="2" s="1"/>
  <c r="S207" i="1"/>
  <c r="T207" i="1" s="1"/>
  <c r="U207" i="1" s="1"/>
  <c r="R154" i="1"/>
  <c r="P109" i="1"/>
  <c r="B9" i="2" s="1"/>
  <c r="S60" i="1"/>
  <c r="T60" i="1" s="1"/>
  <c r="U60" i="1" s="1"/>
  <c r="S246" i="1"/>
  <c r="T246" i="1" s="1"/>
  <c r="U246" i="1" s="1"/>
  <c r="S190" i="1"/>
  <c r="T190" i="1" s="1"/>
  <c r="U190" i="1" s="1"/>
  <c r="S155" i="1"/>
  <c r="T155" i="1" s="1"/>
  <c r="U155" i="1" s="1"/>
  <c r="S107" i="1"/>
  <c r="T107" i="1" s="1"/>
  <c r="U107" i="1" s="1"/>
  <c r="S76" i="1"/>
  <c r="T76" i="1" s="1"/>
  <c r="U76" i="1" s="1"/>
  <c r="Q82" i="1"/>
  <c r="S195" i="1"/>
  <c r="T195" i="1" s="1"/>
  <c r="U195" i="1" s="1"/>
  <c r="S1256" i="1"/>
  <c r="Q108" i="1"/>
  <c r="C8" i="2" s="1"/>
  <c r="S268" i="1"/>
  <c r="T268" i="1" s="1"/>
  <c r="U268" i="1" s="1"/>
  <c r="S131" i="1"/>
  <c r="T131" i="1" s="1"/>
  <c r="U131" i="1" s="1"/>
  <c r="W116" i="1"/>
  <c r="R139" i="1"/>
  <c r="R108" i="1"/>
  <c r="D8" i="2" s="1"/>
  <c r="S1319" i="1"/>
  <c r="T1319" i="1" s="1"/>
  <c r="U1319" i="1" s="1"/>
  <c r="S186" i="1"/>
  <c r="T186" i="1" s="1"/>
  <c r="U186" i="1" s="1"/>
  <c r="S193" i="1"/>
  <c r="T193" i="1" s="1"/>
  <c r="U193" i="1" s="1"/>
  <c r="S129" i="1"/>
  <c r="T129" i="1" s="1"/>
  <c r="U129" i="1" s="1"/>
  <c r="S194" i="1"/>
  <c r="T194" i="1" s="1"/>
  <c r="U194" i="1" s="1"/>
  <c r="S177" i="1"/>
  <c r="S116" i="1"/>
  <c r="T116" i="1" s="1"/>
  <c r="U116" i="1" s="1"/>
  <c r="S80" i="1"/>
  <c r="T80" i="1" s="1"/>
  <c r="U80" i="1" s="1"/>
  <c r="R82" i="1"/>
  <c r="S185" i="1"/>
  <c r="T185" i="1" s="1"/>
  <c r="U185" i="1" s="1"/>
  <c r="S63" i="1"/>
  <c r="T63" i="1" s="1"/>
  <c r="U63" i="1" s="1"/>
  <c r="Q160" i="1" l="1"/>
  <c r="C11" i="2" s="1"/>
  <c r="W139" i="1"/>
  <c r="H10" i="2" s="1"/>
  <c r="D10" i="2"/>
  <c r="S204" i="1"/>
  <c r="C14" i="2"/>
  <c r="T377" i="1"/>
  <c r="E20" i="2"/>
  <c r="T324" i="1"/>
  <c r="E17" i="2"/>
  <c r="W82" i="1"/>
  <c r="H7" i="2" s="1"/>
  <c r="D7" i="2"/>
  <c r="T177" i="1"/>
  <c r="E12" i="2"/>
  <c r="T1256" i="1"/>
  <c r="E22" i="2"/>
  <c r="W1330" i="1"/>
  <c r="H25" i="2" s="1"/>
  <c r="D25" i="2"/>
  <c r="T360" i="1"/>
  <c r="E19" i="2"/>
  <c r="T392" i="1"/>
  <c r="E21" i="2"/>
  <c r="T338" i="1"/>
  <c r="E18" i="2"/>
  <c r="S277" i="1"/>
  <c r="C15" i="2"/>
  <c r="T49" i="1"/>
  <c r="E6" i="2"/>
  <c r="S82" i="1"/>
  <c r="C7" i="2"/>
  <c r="C25" i="2"/>
  <c r="S139" i="1"/>
  <c r="C10" i="2"/>
  <c r="T15" i="1"/>
  <c r="E5" i="2"/>
  <c r="T307" i="1"/>
  <c r="E16" i="2"/>
  <c r="Q1283" i="1"/>
  <c r="S1282" i="1"/>
  <c r="P1400" i="1"/>
  <c r="B28" i="2" s="1"/>
  <c r="W154" i="1"/>
  <c r="R160" i="1"/>
  <c r="D11" i="2" s="1"/>
  <c r="W185" i="1"/>
  <c r="R204" i="1"/>
  <c r="W108" i="1"/>
  <c r="H8" i="2" s="1"/>
  <c r="R109" i="1"/>
  <c r="W1356" i="1"/>
  <c r="R1398" i="1"/>
  <c r="D26" i="2" s="1"/>
  <c r="S108" i="1"/>
  <c r="Q109" i="1"/>
  <c r="R1282" i="1"/>
  <c r="D23" i="2" s="1"/>
  <c r="W1257" i="1"/>
  <c r="R277" i="1"/>
  <c r="W205" i="1"/>
  <c r="Q1399" i="1"/>
  <c r="C27" i="2" s="1"/>
  <c r="S1398" i="1"/>
  <c r="Q178" i="1" l="1"/>
  <c r="S160" i="1"/>
  <c r="T1282" i="1"/>
  <c r="E23" i="2"/>
  <c r="S1283" i="1"/>
  <c r="C24" i="2"/>
  <c r="U307" i="1"/>
  <c r="G16" i="2" s="1"/>
  <c r="F16" i="2"/>
  <c r="T139" i="1"/>
  <c r="E10" i="2"/>
  <c r="T82" i="1"/>
  <c r="E7" i="2"/>
  <c r="T277" i="1"/>
  <c r="E15" i="2"/>
  <c r="U392" i="1"/>
  <c r="G21" i="2" s="1"/>
  <c r="F21" i="2"/>
  <c r="U177" i="1"/>
  <c r="G12" i="2" s="1"/>
  <c r="F12" i="2"/>
  <c r="U324" i="1"/>
  <c r="G17" i="2" s="1"/>
  <c r="F17" i="2"/>
  <c r="T204" i="1"/>
  <c r="E14" i="2"/>
  <c r="S109" i="1"/>
  <c r="C9" i="2"/>
  <c r="H9" i="2"/>
  <c r="D9" i="2"/>
  <c r="W277" i="1"/>
  <c r="H15" i="2" s="1"/>
  <c r="D15" i="2"/>
  <c r="T108" i="1"/>
  <c r="E8" i="2"/>
  <c r="S178" i="1"/>
  <c r="C13" i="2"/>
  <c r="T1398" i="1"/>
  <c r="E26" i="2"/>
  <c r="W204" i="1"/>
  <c r="H14" i="2" s="1"/>
  <c r="D14" i="2"/>
  <c r="T160" i="1"/>
  <c r="E11" i="2"/>
  <c r="U15" i="1"/>
  <c r="G5" i="2" s="1"/>
  <c r="F5" i="2"/>
  <c r="T1330" i="1"/>
  <c r="E25" i="2"/>
  <c r="U49" i="1"/>
  <c r="G6" i="2" s="1"/>
  <c r="F6" i="2"/>
  <c r="U338" i="1"/>
  <c r="G18" i="2" s="1"/>
  <c r="F18" i="2"/>
  <c r="U360" i="1"/>
  <c r="G19" i="2" s="1"/>
  <c r="F19" i="2"/>
  <c r="U1256" i="1"/>
  <c r="G22" i="2" s="1"/>
  <c r="F22" i="2"/>
  <c r="U377" i="1"/>
  <c r="G20" i="2" s="1"/>
  <c r="F20" i="2"/>
  <c r="W1398" i="1"/>
  <c r="H26" i="2" s="1"/>
  <c r="R1399" i="1"/>
  <c r="Q1400" i="1"/>
  <c r="C28" i="2" s="1"/>
  <c r="S1399" i="1"/>
  <c r="W1282" i="1"/>
  <c r="H23" i="2" s="1"/>
  <c r="R1283" i="1"/>
  <c r="W160" i="1"/>
  <c r="H11" i="2" s="1"/>
  <c r="R178" i="1"/>
  <c r="W1283" i="1" l="1"/>
  <c r="H24" i="2" s="1"/>
  <c r="D24" i="2"/>
  <c r="W1399" i="1"/>
  <c r="H27" i="2" s="1"/>
  <c r="D27" i="2"/>
  <c r="U1330" i="1"/>
  <c r="G25" i="2" s="1"/>
  <c r="F25" i="2"/>
  <c r="U1398" i="1"/>
  <c r="G26" i="2" s="1"/>
  <c r="F26" i="2"/>
  <c r="U204" i="1"/>
  <c r="G14" i="2" s="1"/>
  <c r="F14" i="2"/>
  <c r="U277" i="1"/>
  <c r="G15" i="2" s="1"/>
  <c r="F15" i="2"/>
  <c r="U139" i="1"/>
  <c r="G10" i="2" s="1"/>
  <c r="F10" i="2"/>
  <c r="T1283" i="1"/>
  <c r="E24" i="2"/>
  <c r="U160" i="1"/>
  <c r="G11" i="2" s="1"/>
  <c r="F11" i="2"/>
  <c r="U108" i="1"/>
  <c r="G8" i="2" s="1"/>
  <c r="F8" i="2"/>
  <c r="W178" i="1"/>
  <c r="H13" i="2" s="1"/>
  <c r="D13" i="2"/>
  <c r="T1399" i="1"/>
  <c r="E27" i="2"/>
  <c r="T178" i="1"/>
  <c r="E13" i="2"/>
  <c r="T109" i="1"/>
  <c r="E9" i="2"/>
  <c r="U82" i="1"/>
  <c r="G7" i="2" s="1"/>
  <c r="F7" i="2"/>
  <c r="U1282" i="1"/>
  <c r="G23" i="2" s="1"/>
  <c r="F23" i="2"/>
  <c r="R1400" i="1"/>
  <c r="D28" i="2" s="1"/>
  <c r="S1400" i="1"/>
  <c r="U109" i="1" l="1"/>
  <c r="G9" i="2" s="1"/>
  <c r="F9" i="2"/>
  <c r="U1399" i="1"/>
  <c r="G27" i="2" s="1"/>
  <c r="F27" i="2"/>
  <c r="U1283" i="1"/>
  <c r="G24" i="2" s="1"/>
  <c r="F24" i="2"/>
  <c r="T1400" i="1"/>
  <c r="E28" i="2"/>
  <c r="H31" i="2" s="1"/>
  <c r="U178" i="1"/>
  <c r="G13" i="2" s="1"/>
  <c r="F13" i="2"/>
  <c r="W1400" i="1"/>
  <c r="H28" i="2" s="1"/>
  <c r="W1403" i="1"/>
  <c r="U1400" i="1" l="1"/>
  <c r="G28" i="2" s="1"/>
  <c r="F28" i="2"/>
</calcChain>
</file>

<file path=xl/sharedStrings.xml><?xml version="1.0" encoding="utf-8"?>
<sst xmlns="http://schemas.openxmlformats.org/spreadsheetml/2006/main" count="4979" uniqueCount="2089">
  <si>
    <t>CRITICO</t>
  </si>
  <si>
    <t>MENOR DEL 60% DE AVANCE  DE GESTIÓN DEL PROYECTO, ACTIVIDAD Y/O PROMEDIO DEL ÁREA SOBRE LO PROYECTADO PARA EL PERIODO</t>
  </si>
  <si>
    <t>Fecha de medición</t>
  </si>
  <si>
    <t>EN PROCESO</t>
  </si>
  <si>
    <t>ENTRE EL 60% Y EL 95 % DE AVANCE DE GESTIÓN DEL PROYECTO, ACTIVIDAD Y/O PROMEDIO DEL ÁREA SOBRE LO PROYECTADO PARA EL PERIODO</t>
  </si>
  <si>
    <t>NORMAL</t>
  </si>
  <si>
    <t>ENTRE EL 95% Y EL 100% DE AVANCE DE GESTIÓN DEL PROYECTO, ACTIVIDAD Y/O PROMEDIO DEL ÁREA SOBRE LO PROYECTADO PARA EL PERIODO</t>
  </si>
  <si>
    <t>ÁREA</t>
  </si>
  <si>
    <t>ACTIVIDADES</t>
  </si>
  <si>
    <t>PLAN DE ADQUISICIONES</t>
  </si>
  <si>
    <t>DÍAS</t>
  </si>
  <si>
    <t>SEGUIMIENTO PLAN DE ACCIÓN</t>
  </si>
  <si>
    <t>Proyecto / Proceso</t>
  </si>
  <si>
    <t>Actividades</t>
  </si>
  <si>
    <t>Fecha</t>
  </si>
  <si>
    <t>Producto o entregable de la actividad o del proyecto</t>
  </si>
  <si>
    <t>OBJETO DE LA CONTRATACIÓN</t>
  </si>
  <si>
    <t>CLASE DE CONTRATACIÓN 
(Seleccionar de la lista)</t>
  </si>
  <si>
    <t xml:space="preserve">MES RADICACION ESTUDIOS PREVIOS </t>
  </si>
  <si>
    <t>CANTIDAD</t>
  </si>
  <si>
    <t xml:space="preserve"> VR. UNITARIO EN EL AÑO </t>
  </si>
  <si>
    <t xml:space="preserve"> VR. TOTAL </t>
  </si>
  <si>
    <t>Inicio</t>
  </si>
  <si>
    <t>Principales avances</t>
  </si>
  <si>
    <t>Avance en tiempo</t>
  </si>
  <si>
    <t>Avance del mes</t>
  </si>
  <si>
    <t>DESEMPEÑO</t>
  </si>
  <si>
    <t>Fin</t>
  </si>
  <si>
    <t>Avance acumulado</t>
  </si>
  <si>
    <t>Eficiencia del mes</t>
  </si>
  <si>
    <t>Valoración</t>
  </si>
  <si>
    <t>Acciones por realizar</t>
  </si>
  <si>
    <t>% Avance</t>
  </si>
  <si>
    <t>Observaciones</t>
  </si>
  <si>
    <t>Control Interno</t>
  </si>
  <si>
    <t xml:space="preserve">Plan Integral de Auditorias </t>
  </si>
  <si>
    <t xml:space="preserve">Evaluar el sistema integrado de control interno  </t>
  </si>
  <si>
    <t xml:space="preserve">Informe de auditorias </t>
  </si>
  <si>
    <t xml:space="preserve">Prestar los servicios profesionales para el apoyo y asisitencia tecnica y adelantar las demas actividades asignadas, en concordancia con los roles que cumple la oficina de Control Interno ,dentro de la Escuela Tecnologica Instituto Tecnico Central </t>
  </si>
  <si>
    <t>Contratación personas</t>
  </si>
  <si>
    <t>Febrero</t>
  </si>
  <si>
    <t>Se realiza la contratación del profesional de apoyo para el área, se da cierre a esta actividad ya que el profesional se encuentra laborando</t>
  </si>
  <si>
    <t xml:space="preserve">Actualizacion  y mejoramiento de los procesos de control inteno  </t>
  </si>
  <si>
    <t xml:space="preserve">Procesos del area publicados en la pagina </t>
  </si>
  <si>
    <t>Prestar el sevicio para el apoyo en la programacion y ejecucion de las auditorias a los diferentes procesos de la entidad y adelantar las demas actividades asignadas , en concordancia con los roles que cumple la oficina de Contro Interno dentro de la Escuela Tecnologica Instituto Tecnico Central.</t>
  </si>
  <si>
    <t>Enero</t>
  </si>
  <si>
    <t>* Reunión de comité primario
* Reunión semanal
* Programación mensual.
En el mes de abril se espera  la identificación de los procesos que se van a mejorar.</t>
  </si>
  <si>
    <t>* Primera medición de los índicadores de gestión
* Reunión interna del área</t>
  </si>
  <si>
    <t xml:space="preserve">Presentar la totalidad de los informes solicitados   </t>
  </si>
  <si>
    <t xml:space="preserve">Informes entregados entregados a los enter de control   </t>
  </si>
  <si>
    <t>*Informe por menorizado (NOV, DIC 2016, ENE, FEB  2017) informe cuatrimestral.
* Informe de derechos de autor (Licenciamiento software)
* Fenecimiento de la cuenta general de presupuesto. (2014)
* Informe a convenios de cooperación.
* Racionalización de trámites.
* Informe de evaluación de desempeño.
En el mes de abril se tienen contemplados los informes: Seguimiento SIRECII, SISMEG, SISTEDA.</t>
  </si>
  <si>
    <t>*Solicitar informes  informe ejecutivo anual del sistema control interno, 
* Informe de control interno contable
* Certificación actualización Ekogui</t>
  </si>
  <si>
    <t xml:space="preserve">Seguimiento a los informes que la entidad debe entregar a los entes de control extreno </t>
  </si>
  <si>
    <t xml:space="preserve">Informes o presentacion de seguimiento </t>
  </si>
  <si>
    <t>*Informe por menorizado (NOV, DIC 2016, ENE, FEB  2017) informe cuatrimestral. (Publicación pagina)
* Informe de derechos de autor (Licenciamiento software) (Se envia a derecho de autor)
* Fenecimiento de la cuenta general de presupuesto. (2014) (Contraloria)
* Informe a convenios de cooperación. (Pagina web)
* Racionalización de trámites (Pagina web)</t>
  </si>
  <si>
    <t>* Seguimiento a los informes de las áreas : Sistemas, control interno.
* Auditoria talento humano</t>
  </si>
  <si>
    <t>Avance Control Interno</t>
  </si>
  <si>
    <t>Secretaria General</t>
  </si>
  <si>
    <t>ATENCIÓN AL CIUDADADO</t>
  </si>
  <si>
    <t>Implementación de la estrategia GEL</t>
  </si>
  <si>
    <t>Cronograma de Metas e Implementación  TIC Servicios</t>
  </si>
  <si>
    <t>Cronograma</t>
  </si>
  <si>
    <t>Contratación de profesional Para Implementación de estrategia GEL</t>
  </si>
  <si>
    <t xml:space="preserve">Enero </t>
  </si>
  <si>
    <t>Ejecución de Cronograma</t>
  </si>
  <si>
    <t xml:space="preserve">Estrategia GEL implementada </t>
  </si>
  <si>
    <t xml:space="preserve">Implementación de una herramienta de software que apoye la creación de un Sistema Integrado de PQRSD como parte del componente de Gestión de Servicios de GEL (Gobierno en Línea) </t>
  </si>
  <si>
    <t>Implementación de una herramienta de software como Sistema de Información Centralizado de PQRSD</t>
  </si>
  <si>
    <t>Estudios radicados</t>
  </si>
  <si>
    <t>Contratación de persona juridica para implementación de software</t>
  </si>
  <si>
    <t>Adquisición software administración</t>
  </si>
  <si>
    <t>Pruebas del sistema de información por los funcionarios de atención al ciudadano</t>
  </si>
  <si>
    <t>Sistema en funcionamiento</t>
  </si>
  <si>
    <t>Capacitación de uso a personal de atención al ciudadano</t>
  </si>
  <si>
    <t>Listados de asistencia/Personal Capacitado</t>
  </si>
  <si>
    <t xml:space="preserve"> -  </t>
  </si>
  <si>
    <t>Adecuación física puesto de atención al ciudadano - PQRD</t>
  </si>
  <si>
    <t>Adecuar un puesto físico único para Atención al Ciudadano y recepción de PQRS</t>
  </si>
  <si>
    <t xml:space="preserve">Puesto de atención adecuado </t>
  </si>
  <si>
    <t>Contratación Pérsona juridica para adecuación de puesto de trabajo</t>
  </si>
  <si>
    <t>Mejoramiento de los procesos de atención al ciudadano - PQRD</t>
  </si>
  <si>
    <t>Publicar informes trimestrales de PQRD y de  solicitudes de información</t>
  </si>
  <si>
    <t>Informes de PQRSD</t>
  </si>
  <si>
    <r>
      <t xml:space="preserve">* El informe semestre de PRDS </t>
    </r>
    <r>
      <rPr>
        <b/>
        <sz val="11"/>
        <color theme="1"/>
        <rFont val="Calibri"/>
        <family val="2"/>
        <scheme val="minor"/>
      </rPr>
      <t xml:space="preserve">NO </t>
    </r>
    <r>
      <rPr>
        <sz val="11"/>
        <color theme="1"/>
        <rFont val="Calibri"/>
        <family val="2"/>
        <scheme val="minor"/>
      </rPr>
      <t xml:space="preserve"> se entregó en los plazoz establecidos de ley
* Se solicitó al área formalmente la realizacióin del informe ante los vencimientos de terminos de acuerdo a la ley (</t>
    </r>
    <r>
      <rPr>
        <b/>
        <sz val="11"/>
        <color theme="1"/>
        <rFont val="Calibri"/>
        <family val="2"/>
        <scheme val="minor"/>
      </rPr>
      <t>Ver seguimiento en control interno</t>
    </r>
    <r>
      <rPr>
        <sz val="11"/>
        <color theme="1"/>
        <rFont val="Calibri"/>
        <family val="2"/>
        <scheme val="minor"/>
      </rPr>
      <t>)</t>
    </r>
  </si>
  <si>
    <t>Actualización de  caracterización de usuarios</t>
  </si>
  <si>
    <t>Caracterización de usuarios actualizada</t>
  </si>
  <si>
    <t>Contratación del profesional para el  área de PQRD</t>
  </si>
  <si>
    <t>(Recepción) y seguimiento a las solicitudes por los canales dispuestos</t>
  </si>
  <si>
    <t>Distribución</t>
  </si>
  <si>
    <t>Respuesta</t>
  </si>
  <si>
    <t>Reporte</t>
  </si>
  <si>
    <t>Capacitación</t>
  </si>
  <si>
    <t>ARCHIVO Y CORRESPONDENCIA</t>
  </si>
  <si>
    <t xml:space="preserve">Actualización del Programa de Gestión Documental  - PGD </t>
  </si>
  <si>
    <t>Programa de Gestión Documental actualizado</t>
  </si>
  <si>
    <t>Capacitación de uso del PGD al personal de la ETITC</t>
  </si>
  <si>
    <t>Actualización de Inventarios Documentales</t>
  </si>
  <si>
    <t>Revisión  de los inventarios documentales</t>
  </si>
  <si>
    <t xml:space="preserve">Inventario Documental Actualizado </t>
  </si>
  <si>
    <t>Contratar un (1)  técnico con experiencia en Archivística, que:  Realice la validación y verificación del inventario del Archivo de la ETITC, que reposan en el Archivo de la ETITC, de conformidad con las tablas de retención documental que se aprueben.</t>
  </si>
  <si>
    <t>Elaboración y validación  de los inventarios documentales</t>
  </si>
  <si>
    <t>Implementación de Instrumentos Archivisticos - PINAR</t>
  </si>
  <si>
    <t>Fase 1 : Situación actual y aspectos críticos</t>
  </si>
  <si>
    <t>Establecer convenios Con la Universidad de la Salle, con fin de realizar la Elaboración del PINAR</t>
  </si>
  <si>
    <t>Otro</t>
  </si>
  <si>
    <t xml:space="preserve"> - </t>
  </si>
  <si>
    <t>Fase 2 : Formulación Visión estratégica, objetivos y planes y proyectos</t>
  </si>
  <si>
    <t>Fase 3: Mapa de ruta, herramientas de seguimiento y control y plan de transferencia de conocimiento</t>
  </si>
  <si>
    <t>Fase 4: Estrategia de Implementación y despliegue</t>
  </si>
  <si>
    <t>Implementación de Instrumentos Archivisticos - TRD</t>
  </si>
  <si>
    <t xml:space="preserve">Revisión final de TRD </t>
  </si>
  <si>
    <t>Tablas de Retención Documental Aprobadas</t>
  </si>
  <si>
    <t>Envio de TRD para revisión por el Archivo General de la Nación</t>
  </si>
  <si>
    <t>Digitalización  del archivo de la ETITC -  Etapa 2 (Ejecución)</t>
  </si>
  <si>
    <t xml:space="preserve">Elaboración de Diagnostico </t>
  </si>
  <si>
    <t>Documento diagnostico</t>
  </si>
  <si>
    <t>Elaboración de Estudios Previos</t>
  </si>
  <si>
    <t>Estudios Previos</t>
  </si>
  <si>
    <t>Revisión de entrega final del Archivo Digitalizado</t>
  </si>
  <si>
    <t>Archivo Historico y central Digitalizado</t>
  </si>
  <si>
    <t>CONTROL INTER DISCIPLINARIO</t>
  </si>
  <si>
    <t>Gestión de Control Interno Disciplinario</t>
  </si>
  <si>
    <t>Sustanciar los procesos disciplinarios que se adelanten en contra de los servidores públicos de la ETITC, DOCUMENTAR PROCESOS DE GESTIÓN DISCIPLINARIA</t>
  </si>
  <si>
    <t>JURÍDICA</t>
  </si>
  <si>
    <t>Gestión Jurídica</t>
  </si>
  <si>
    <t>Dependencia judicial y apoyo IBTI</t>
  </si>
  <si>
    <t>Contratación profesional en derecho</t>
  </si>
  <si>
    <t>Se realiza la contratación del profesional de apoyo para el área</t>
  </si>
  <si>
    <t>Avance Secretaría General</t>
  </si>
  <si>
    <t>Planeación</t>
  </si>
  <si>
    <t>Certificación de calidad</t>
  </si>
  <si>
    <t>Consolidar y validar indicadores</t>
  </si>
  <si>
    <t>Tablero de indicadores</t>
  </si>
  <si>
    <t>Servicios técnicos de apoyo para el mantenimiento del Sistema de Gestión</t>
  </si>
  <si>
    <t>Se realiza la consolidación de los índicadores</t>
  </si>
  <si>
    <t>En febrero se realizará la presentación al comité del SIG</t>
  </si>
  <si>
    <t>Actualizar los mapas de riesgo de proceso</t>
  </si>
  <si>
    <t>Mapas publicados</t>
  </si>
  <si>
    <t>Se realizó el taller de construcción y sensibilización de índicadores por proceso,  Realizada 26 y 27 de enero</t>
  </si>
  <si>
    <t>Se realizará el debido ajuste</t>
  </si>
  <si>
    <t>Identificar productos no conformes</t>
  </si>
  <si>
    <t>Informes de producto no conforme</t>
  </si>
  <si>
    <t>Se indican en primera instancia cuales son los productos no conformes de la entidad. En el mes de abril se espera tener la identificación</t>
  </si>
  <si>
    <t>La capacitación de realizará en el mes de febrero (21 y 22)</t>
  </si>
  <si>
    <t>Realizar la auditoría de certificación</t>
  </si>
  <si>
    <t>Informe de auditoría</t>
  </si>
  <si>
    <t>Contratación de la auditoría del Sistema de Gestión de Calidad</t>
  </si>
  <si>
    <t>Adquisición servicios</t>
  </si>
  <si>
    <t>Capacitación de producto no conforme</t>
  </si>
  <si>
    <t>Listas de asistencia</t>
  </si>
  <si>
    <t>Contratación capacitación en producto no conforme 
(Reserva presupuestal)</t>
  </si>
  <si>
    <t>Se realizo capacitación de producto no conforme</t>
  </si>
  <si>
    <t>Revisar y actualizar procedimiento del Bachillerato en lo referente a diseño y desarrollo del producto referente a etapas, responsabilidades y autoridades</t>
  </si>
  <si>
    <t>Procedimiento publicado</t>
  </si>
  <si>
    <t>No se ha realizado seguimiento a este componente debido a la visita de pares realizada en el mes de marzo, se reprograma fecha.</t>
  </si>
  <si>
    <t>Documentar el proceso de planificación y desarrollo del producto en Extensión y Proyección Social</t>
  </si>
  <si>
    <t>Apoyar la definición de competencias para la vinculación docente</t>
  </si>
  <si>
    <t>Documento con la definición</t>
  </si>
  <si>
    <t>Revisar y actualizar caracterizaciones de los procesos</t>
  </si>
  <si>
    <t>Caracterizaciones publicadas</t>
  </si>
  <si>
    <t>Se tienen los ajustes para que sean entregados a los líderes de procesos</t>
  </si>
  <si>
    <t>Consolidar los ajustes realizados por las áreas en el taller</t>
  </si>
  <si>
    <t>Gestión de calidad</t>
  </si>
  <si>
    <t>Elaborar y ejecutar el calendario de auditorías internas</t>
  </si>
  <si>
    <t>Calendario aprobado
Informes de auditoría
Revisión por la Dirección</t>
  </si>
  <si>
    <t>Seguimiento a planes de mejoramiento</t>
  </si>
  <si>
    <t>Formatos con seguimiento</t>
  </si>
  <si>
    <t>Se realiza seguimiento a todos los planes de mejoramiento, en el mes de abril se realizará una nueva verificación</t>
  </si>
  <si>
    <t>Actualizar el manual del sistema de gestión con la integración de los diferentes sistemas de gestión y las políticas de operación</t>
  </si>
  <si>
    <t>Manual aprobado y publicado</t>
  </si>
  <si>
    <t>No hubo avances en esta actividad, se espera en el mes de Abril dar continuidad</t>
  </si>
  <si>
    <t>Análisis y racionalización de trámites</t>
  </si>
  <si>
    <t>Un trámite racionalizado</t>
  </si>
  <si>
    <t>Se analizan los trámites y se publican en primera instancia en la web, se encuentra en observación la racionalización de un trámite</t>
  </si>
  <si>
    <t>Mantener las actividades de divulgación y socialización del SIG</t>
  </si>
  <si>
    <t>Informativos publicados y enviados</t>
  </si>
  <si>
    <t>Diseño y elaboración del material de divulgación y socialización del SG</t>
  </si>
  <si>
    <t>Se publica permanente la documentocaión en la  página, en las inducciones se divulgan las actividades del SIG, en las reuniones convocadas por el rector de la Entidad se mantiene la divulgación</t>
  </si>
  <si>
    <t>Análisis y publicación de informes de atención del servicio prestado
(Mecanismo para mejorar la atención al ciudadano)</t>
  </si>
  <si>
    <t>Informe publicado</t>
  </si>
  <si>
    <t>Se realiza la apertura de los buzones de servicio prestado, y se está pendiente de la consolidación</t>
  </si>
  <si>
    <t>Capacitación en actualización de la norma y de los diferentes sistemas de gestión</t>
  </si>
  <si>
    <t>Listado de asistencia</t>
  </si>
  <si>
    <t>Direccionamiento estratégico
(Transparencia y acceso a la información)</t>
  </si>
  <si>
    <t>Participación pasiva:</t>
  </si>
  <si>
    <t>Contratación profesional comunicaciones</t>
  </si>
  <si>
    <t>Elaboración del plan anticorrupción y publicación</t>
  </si>
  <si>
    <t>Elaboración del informe de gestión</t>
  </si>
  <si>
    <t>Contratación desarrollador de media</t>
  </si>
  <si>
    <t>Se seguirá construyendio el l infome de gestión</t>
  </si>
  <si>
    <t>Elaboración de los informes parciales de gestión (videos, presentaciones y gestión en redes sociales)</t>
  </si>
  <si>
    <t>Informes parciales publicados</t>
  </si>
  <si>
    <t>Participación activa:</t>
  </si>
  <si>
    <t>Reporte de percepción</t>
  </si>
  <si>
    <t>Se realiza la consolidación de la caracterización realizada en el año 2016</t>
  </si>
  <si>
    <t>Consultas directas a grupos de interés sobre temas de gestión y medios de consulta</t>
  </si>
  <si>
    <t>Se consolida y publica el informe en la pagina institucional</t>
  </si>
  <si>
    <t>Se espera definir las conclusiones de la caracterización</t>
  </si>
  <si>
    <t>Publicación de informes en los medios identificados en el año 2016</t>
  </si>
  <si>
    <t>Se ha publicado el informe de gestión, FURAG
Un 90% de los encuestados no consultan paginas dispuestas por la nación para el control social de la escuela, en tanto que el 38 % consultan información a través de la pagina de la escuela, esto, debido que se está publicando la información en la página.</t>
  </si>
  <si>
    <t>Monitoreo de acceso:</t>
  </si>
  <si>
    <t>Mediciones realizadas</t>
  </si>
  <si>
    <t>Se realiza la medición 2016 y se realizará 2017</t>
  </si>
  <si>
    <t>Se contemplara la medición 2017</t>
  </si>
  <si>
    <t>Evaluar el impacto de la información</t>
  </si>
  <si>
    <t>Direccionamiento estratégico
(Gestión de planeación)</t>
  </si>
  <si>
    <t>Actualización y mantenimiento de los indicadores</t>
  </si>
  <si>
    <t>Indicadores medidos</t>
  </si>
  <si>
    <t>Contratación profesional apoyo gestión</t>
  </si>
  <si>
    <t>Se definen índicadores y se inicia la validación y medición con todas las áreas</t>
  </si>
  <si>
    <t>Se trabajará en febrero y marzo</t>
  </si>
  <si>
    <t>Seguimiento y reporte de los resultados de los indicadores</t>
  </si>
  <si>
    <t>Publicación de resultados</t>
  </si>
  <si>
    <t>Se reprogramo el inicio de esta actividad debido a los requerimientos nación: 
SIRECIi, FURAG, Anteproyecto de presupuesto, plan anticorrupción e informe de gestión de la rendición de cuentas, seguimiento sectorial IV Trimestre 2016, sin embargo se sigue realizando el monitoreo mensual.</t>
  </si>
  <si>
    <t>Seguimiento a planes de acción</t>
  </si>
  <si>
    <t>Informes publicados</t>
  </si>
  <si>
    <t>Se realizan el seguimiento al plan de acción, se revisaron y están en proceso de ajuste y actualización conforme a las nuevas personas vinculadas a la entidad (Secretaria general, talleres y laboratorios, bienestar)</t>
  </si>
  <si>
    <t>En el mes de febrero se realizará el seguimiento al plan de acción de las actividades realizadas en el mes de enero</t>
  </si>
  <si>
    <t>Actualizar mapas de riesgo de corrupción</t>
  </si>
  <si>
    <t>En febrero se empieza a gestionar la realización de esta actividad</t>
  </si>
  <si>
    <t>Seguimiento a trámites para actualización de información</t>
  </si>
  <si>
    <t>Trémites actualizados</t>
  </si>
  <si>
    <t>Se cargan en la pagina web los trámites que se realizaran para la vigencia 2017</t>
  </si>
  <si>
    <t>Se realizará seguimiento a los trámites</t>
  </si>
  <si>
    <t xml:space="preserve">Gestionar el proyecto ETITC - SED Kennedy </t>
  </si>
  <si>
    <t>NA</t>
  </si>
  <si>
    <t>No se han definido lineamientos en el mes de febrero por parte de la alcaldia, sin embargo el área de planeación ha estado al tanto de este tema</t>
  </si>
  <si>
    <t>Se está a la espera de la definición de la entrega por parte de la alcaldia local de kenedy y el DADEP para el recibo del inmueble y dar inicio a la operación</t>
  </si>
  <si>
    <t>Actualización del Plan Anticorrupción 2017</t>
  </si>
  <si>
    <t>Plan publicado</t>
  </si>
  <si>
    <t>Se realiza y se publica en la web instutcional</t>
  </si>
  <si>
    <t>Se realiza la publicación del plan anticorrupción de acuerdo a los lineamientos normativos</t>
  </si>
  <si>
    <t>Actualización del Plan de Desarrollo</t>
  </si>
  <si>
    <t>Plan aprobado y publicado</t>
  </si>
  <si>
    <t>Se realiza la consolidación (Base)  para realizar el ajuste al plan estratégico</t>
  </si>
  <si>
    <t>Consolidación del plan de desarrollo de las áreas</t>
  </si>
  <si>
    <t>Avance Planeación</t>
  </si>
  <si>
    <t>ORII</t>
  </si>
  <si>
    <t xml:space="preserve">Alianzas con instituciones nacionales e internacionales </t>
  </si>
  <si>
    <t>Firma de nuevos convenios de cooperación  con instituciones para procesos de pasantías, intercambios, investigación y demás actividades académicas</t>
  </si>
  <si>
    <t xml:space="preserve">Originales convenios debidamente firmados </t>
  </si>
  <si>
    <t>Tiquetes/inscripciones-viáticos</t>
  </si>
  <si>
    <t>Abril</t>
  </si>
  <si>
    <t>Se firma un nuevo convenio con el ISER de pamplona para marco de cooperación, se firma convenio con el tecnológico de bolivar. En el mes de abril se espera tener concenio con la pedagógica, se espera respuesta de la salle y la konrad lorenz.</t>
  </si>
  <si>
    <t>Se seguira en la busqueda de nuevos convenios</t>
  </si>
  <si>
    <t>Renovación de convenios pertinentes y funcionales para la ETITC</t>
  </si>
  <si>
    <t xml:space="preserve">Convenios debidamente firmados </t>
  </si>
  <si>
    <t>Julio</t>
  </si>
  <si>
    <t>Se está pendiente la revisión jurídica por parte de CMA para renovación de convenio. Se abrio línea de negociación con protela, esta en revisión convcenio en indumil. Para el mes de abril se espera tener convenio firmado de CMA, con protela e indumil</t>
  </si>
  <si>
    <t xml:space="preserve">Renovación de los convenios : Universidad de la Salle, Konrad Lorenz, </t>
  </si>
  <si>
    <t>Misión académica Europa: Rectoría/ORII</t>
  </si>
  <si>
    <t xml:space="preserve">Informe de la misión académica </t>
  </si>
  <si>
    <t>Tiquetes/gastos de viaje</t>
  </si>
  <si>
    <t>Misión académica Suramérica/ORII, Decanaturas</t>
  </si>
  <si>
    <t>Asamblea General CONAHEC- Canadá/Rector</t>
  </si>
  <si>
    <t xml:space="preserve">Informe de la actividad </t>
  </si>
  <si>
    <t>Tiquetes/gastos de viaje/Inscripciones</t>
  </si>
  <si>
    <t>NAFSA-IALU, Los Ángeles. Estados Unidos de América</t>
  </si>
  <si>
    <t xml:space="preserve">Tiquetes/gastos de viaje- Inscripción </t>
  </si>
  <si>
    <t xml:space="preserve">Fortalecimiento ORII </t>
  </si>
  <si>
    <t xml:space="preserve">Contratación profesional de apoyo para fortalecer y apoyar las labores de relaciones internacionales con Embajadas y Organizaciones </t>
  </si>
  <si>
    <t>Contrato profesional de apoyo</t>
  </si>
  <si>
    <t xml:space="preserve">Contratación profesional de apoyo </t>
  </si>
  <si>
    <t>No se aprueba la solicitud de la coontratación por razones presupuestales.
Se da cierre a esta actividad.</t>
  </si>
  <si>
    <t>Se da cierre a esta actividad</t>
  </si>
  <si>
    <t>Pasantes SENA para apoyar los procesos de archivo y atención en la oficina</t>
  </si>
  <si>
    <t>Contrato pasantes</t>
  </si>
  <si>
    <t xml:space="preserve">Contratación pasantes del SENA - mediante Convenio </t>
  </si>
  <si>
    <t>Se trámita el proceso de pasantia con el SENA.
Se da cierre a esta actividad ya que el SENA no cuenta con practicantes, solamente hasta enero del 2018</t>
  </si>
  <si>
    <t xml:space="preserve">Adquisición de equipos/heramientas para la Oficina </t>
  </si>
  <si>
    <t>Adquisición de equipos</t>
  </si>
  <si>
    <t>Adquisición impresora multifuncional, TV, computadora, 100 USB</t>
  </si>
  <si>
    <t>Adquisición equipos/ herramientas</t>
  </si>
  <si>
    <t xml:space="preserve">Software Gestión ORII </t>
  </si>
  <si>
    <t>Software implementado</t>
  </si>
  <si>
    <t xml:space="preserve">Convocatorias estudiantes de sistema </t>
  </si>
  <si>
    <t>Publicaciones</t>
  </si>
  <si>
    <t xml:space="preserve">Dar a conocer el  "Plan institucional de internacionalización" entre la comunidad educativa y "Acuerdo de movilidad". </t>
  </si>
  <si>
    <t>Librillo del "Plan institucional de internacionalización y Acuerdo de movilidad"</t>
  </si>
  <si>
    <t xml:space="preserve">Publicaciones </t>
  </si>
  <si>
    <t>Impresos y publicaciones</t>
  </si>
  <si>
    <t>Promoción de las funciones y actividades de la ORII entre la comunidad educativa</t>
  </si>
  <si>
    <t xml:space="preserve">Folleto promocional ORII </t>
  </si>
  <si>
    <t>Realizar la guía del estudiante extranjero como acompañamiento a los estudiantes por parte de la ORII</t>
  </si>
  <si>
    <t>Librillo "Guía del estudiante extranjero"</t>
  </si>
  <si>
    <t xml:space="preserve">Publicar el Manual para la firma de convenios de la ETITC </t>
  </si>
  <si>
    <t xml:space="preserve">Manual para firma de convenios </t>
  </si>
  <si>
    <t>Movilidad</t>
  </si>
  <si>
    <t>Movilidad académica estudiantes</t>
  </si>
  <si>
    <t xml:space="preserve">Informes o Certificados de participación </t>
  </si>
  <si>
    <t>Se reciben 1 solicitud de estudiante para medellin</t>
  </si>
  <si>
    <t>* Hacer seguimiento a las necesidades de movilidad académica de las áreas</t>
  </si>
  <si>
    <t>Movilidad académica docentes</t>
  </si>
  <si>
    <t>Se recibe 1 solicitud para México</t>
  </si>
  <si>
    <t xml:space="preserve">Movilidad académica administrativos </t>
  </si>
  <si>
    <t>Se recibieron 3 solicitudes, medellin, Italia y pasto</t>
  </si>
  <si>
    <t>Grados formación en maestrías</t>
  </si>
  <si>
    <t>Tiquetes/Viáticos</t>
  </si>
  <si>
    <t xml:space="preserve">Eventos </t>
  </si>
  <si>
    <t xml:space="preserve">Planeación y realización del V Congreso Técnico </t>
  </si>
  <si>
    <t>Informe final del Congreso</t>
  </si>
  <si>
    <t xml:space="preserve">Publicidad y otros recursos </t>
  </si>
  <si>
    <t>Adquisición elementos</t>
  </si>
  <si>
    <t>Planeación y realización del Día del país invitado: Alemania</t>
  </si>
  <si>
    <t xml:space="preserve">Publicación en la página web </t>
  </si>
  <si>
    <t>Publicidad, conferencistas, materiales y otros recursos</t>
  </si>
  <si>
    <t xml:space="preserve">Participación en LACHEC 2017 </t>
  </si>
  <si>
    <t xml:space="preserve">Certificación de participación </t>
  </si>
  <si>
    <t>Pago de inscripción y viáticos</t>
  </si>
  <si>
    <t xml:space="preserve">Planeación y realización del V Congreso Internacional - Nuevas Tendencias en la Gestión del Conocimiento de la Ingeniería </t>
  </si>
  <si>
    <t xml:space="preserve">Tiquetes aéreos, publicidad, conferencistas y otros recursos </t>
  </si>
  <si>
    <t>Se realiza la contratación de una profesional para la organización del congreso. Cotización de auditorio, elaboración de resumen ejecutivo a la IALU. Se esper para el mes de abril  realizar estudios previos para contratación de auditorio, y elaboración de cartas para empresas y conferencistas.</t>
  </si>
  <si>
    <t>Participación en el evento anual de UNESCO - UNEVOC - México</t>
  </si>
  <si>
    <t>Reunión de rectores/ORII en Costa Rica en el marco de la IALU</t>
  </si>
  <si>
    <t>Se realiza de manera sastifactoria, se da cierre a esta actividad</t>
  </si>
  <si>
    <t>Requerimientos otras áreas</t>
  </si>
  <si>
    <t>Requerimientos de otras áreas</t>
  </si>
  <si>
    <t>Se reciben un total  5 solicitudes de movilidad académica.</t>
  </si>
  <si>
    <t>Avance ORII</t>
  </si>
  <si>
    <t>RECTORÍA</t>
  </si>
  <si>
    <t>TECNOLÓGIA</t>
  </si>
  <si>
    <t>Implementación del componente de Seguridad y Privacidad de la Información de GEL (Gobierno en Línea)</t>
  </si>
  <si>
    <t>Plan de integración del MSPI y Sistema de Gestión Documental, actualización de Inv. de activos de información.</t>
  </si>
  <si>
    <t>informe de integración MSPI y SGD; Matriz inventario de activos actualizada</t>
  </si>
  <si>
    <t>Contratación profesional apoyo Implementación del MPSI</t>
  </si>
  <si>
    <t>Se finaliza los inventarios de información y se realiza la caracterización, para el mes de marzo se espera dar finalización a esta actividad</t>
  </si>
  <si>
    <t xml:space="preserve">* Se encuentra en elaboración las matrices de inventario activos actualizados y matriz de información clasificada por área.
* Adelanto de informes </t>
  </si>
  <si>
    <t>Caracterización del nivel de circulación de los activos tipo información que contengan datos personales y documento de analisis de riesgos</t>
  </si>
  <si>
    <t>Informe de caracterización e informe de analisis de riesgos</t>
  </si>
  <si>
    <t>Fase de Implementación del MSPI: FASE 3</t>
  </si>
  <si>
    <t>Resultados definidos en documento del MSPI</t>
  </si>
  <si>
    <t>Contratación de servicios de apoyo en las fases de implementación y evaluación de desempeño del componente de seguridad y privacidad de la información de GEL</t>
  </si>
  <si>
    <t>Fase de evaluación y desempeño del MSPI: FASE 4</t>
  </si>
  <si>
    <t>Implementación del logro Estrategia de TI del  componente de Gestión TI de GEL (Gobierno en Línea)</t>
  </si>
  <si>
    <t>Diseño de componentes de arquitectura empresarial</t>
  </si>
  <si>
    <t>Componentes de arquitectura</t>
  </si>
  <si>
    <t>Contratación de  servicios apoyo en el diseño de la Arquitectura empresarial y en la elaboración del plan estrategico de Tecnologías de información PETI</t>
  </si>
  <si>
    <t>Elaboración de Plan Estrategico de Tecnológias de información (PETI)</t>
  </si>
  <si>
    <t>PETI</t>
  </si>
  <si>
    <t>Implementación de la herramienta  como Sistema de Información Centralizado de PQRSD</t>
  </si>
  <si>
    <t>contratación de persona juridica</t>
  </si>
  <si>
    <t>Se esta realizando el levantamiento de requerimientos para la herramienta. Se han recibido 3 propuestas y se encuentra en estudios de las mismas. Para el mes de abril se espera tener un oferente para dar inicio a estudios previos.</t>
  </si>
  <si>
    <t>Realización de estudios previos</t>
  </si>
  <si>
    <t>Listados de asistencia de reunión</t>
  </si>
  <si>
    <t xml:space="preserve"> Adopción de Tecnologías de Código Abierto para la ETITC: Fase II Gestión Académica</t>
  </si>
  <si>
    <t>Construcción</t>
  </si>
  <si>
    <t>Horas de soporte de segundo nivel para sistema SIGAF Administrativo y Académico.</t>
  </si>
  <si>
    <t xml:space="preserve">Ya se tiene la contratación del profesional </t>
  </si>
  <si>
    <t>* Contratación de desarrollador
* Estudios previos consultora</t>
  </si>
  <si>
    <t>Pruebas</t>
  </si>
  <si>
    <t>Desarrollador Senior</t>
  </si>
  <si>
    <t>Transición (capacitación y estabilización)</t>
  </si>
  <si>
    <t>Analista</t>
  </si>
  <si>
    <t xml:space="preserve"> Implementación  de soluciones de infraestructura para optimizar las operaciones criticas.</t>
  </si>
  <si>
    <t>Implementación del servidor de autenticación para la red WLAN</t>
  </si>
  <si>
    <t>contratación de servicios implementación de servidor de autenticación para la red WLAN</t>
  </si>
  <si>
    <t>Mayo</t>
  </si>
  <si>
    <t>Implementación de  servicios de respaldo de backups en la nube</t>
  </si>
  <si>
    <t>EStudios radicados</t>
  </si>
  <si>
    <t>Contratación de servicios de implementación de respaldo de backups en la nube</t>
  </si>
  <si>
    <t>Campus virtual</t>
  </si>
  <si>
    <t>Transición (capacitación y apropiación)</t>
  </si>
  <si>
    <t>Horas de soporte de segundo nivel para Campus virtual (Moodle)</t>
  </si>
  <si>
    <t xml:space="preserve">Se están revisando propuestas para dar alcance a esta actividad. </t>
  </si>
  <si>
    <t>Gestión de Informática y Comunicaciones</t>
  </si>
  <si>
    <t>Mantenimiento especializado de impresoras</t>
  </si>
  <si>
    <t>contratación Mto especializado impresoras HP,Canon, OKI, Kyocera, Stickers, scanners</t>
  </si>
  <si>
    <t>Mantenimiento</t>
  </si>
  <si>
    <t>Se radican los estudios previos en el área de contratación, se espera en el mes de abril tener el contrato para dar inicio a esta actividad</t>
  </si>
  <si>
    <t>Mto  carnetizadoras Datacard</t>
  </si>
  <si>
    <t>Insumos impresoras</t>
  </si>
  <si>
    <t>Adquisición de insumos impresoras</t>
  </si>
  <si>
    <t>Adquisición insumos</t>
  </si>
  <si>
    <t>Se reciben las propuestas respectivas para su análisis y posterior realización de estudios previos.</t>
  </si>
  <si>
    <t>Estudios previos radicados</t>
  </si>
  <si>
    <t>Adquisición de insumos carnetización</t>
  </si>
  <si>
    <t>Se realiza la compra de los insumos de las carnetizadoras</t>
  </si>
  <si>
    <t>*Contrato
* Insumos entregados</t>
  </si>
  <si>
    <t>Contratación canales de internet</t>
  </si>
  <si>
    <t>Orden de compra</t>
  </si>
  <si>
    <t>Canal internet sede calle 13</t>
  </si>
  <si>
    <t>Se realiza la instalación del canal de internet, se está en la fase de realización de pruebas.</t>
  </si>
  <si>
    <t>Canal otras sedes</t>
  </si>
  <si>
    <t>Para esta actividad se propondra nueva fecha, hasta que se realice la entrega de las sedes correspondientes</t>
  </si>
  <si>
    <t>Hasta que no se tenga activa esta sede, no se puede realizar seguimiento a esta actividad</t>
  </si>
  <si>
    <t>Compra y Renovación de software (Rextore, Campus Agreement, SolidWorks, Virtual Plant, Catia, CREO, MasterCam, Adobe CS7, Unity, Matlab, Multisim, Rhinoceros, Corel Draw)</t>
  </si>
  <si>
    <t>Compra y renovación de software.</t>
  </si>
  <si>
    <t>Licenciamiento</t>
  </si>
  <si>
    <t>Se realiza la renovación de automation studio 6.2, enterprise architech, sevenet y gnosoft Se realiza la adquisición de adobe cloud. Se espera en el mes de abril darle continuidad a esta actividad de acuerdo al cronograma establecido</t>
  </si>
  <si>
    <t>Estudios previos gnosoft, sevenet, enterprice  arquitect</t>
  </si>
  <si>
    <t>Renovación de 40 equipos AIO y 20 portatiles</t>
  </si>
  <si>
    <t>Junio</t>
  </si>
  <si>
    <t>Contratación personal soporte técnico y funcional al sistema SIGAF_Administrativo</t>
  </si>
  <si>
    <t xml:space="preserve">Se realiza la contratación </t>
  </si>
  <si>
    <t>Contratación Profesional infraestructura</t>
  </si>
  <si>
    <t>Contratación Coordinador de Mesa de Ayuda</t>
  </si>
  <si>
    <t>Contratación coordinador de Mesa de Ayuda</t>
  </si>
  <si>
    <t>Contratación Técnico Soporte y Mantenimiento</t>
  </si>
  <si>
    <t>Contratación Técnico Soporte y Mantenimiento sede Carvajal</t>
  </si>
  <si>
    <t>Contratación Técnico Soporte y Mantenimiento Sede Tintal</t>
  </si>
  <si>
    <t>Avance  Tecnología</t>
  </si>
  <si>
    <t>PLANTA FÍSICA</t>
  </si>
  <si>
    <t>Mantenimiento de la red eléctrica de la planta física de las diferentes sedes de la Escuela</t>
  </si>
  <si>
    <t>Realizar el mantenimiento del sistema eléctrico y demás necesidades locativas</t>
  </si>
  <si>
    <t>Cambio del sistema de iluminación. Disminución de incidencias.</t>
  </si>
  <si>
    <t>Contratación un técnico, un tecnólogo y un profesional</t>
  </si>
  <si>
    <t>Se realiza la iluminación a los talleres de  mecánica y CNC, para el taller de domótica la instalación va por parte de Schneider. Para el mes de abril se empezará con metalisteria, motores, festo y funcidión</t>
  </si>
  <si>
    <t>* Iluminación patio carrera 17</t>
  </si>
  <si>
    <t>Suministro de materiales y herramientas para el mantenimiento eléctrico</t>
  </si>
  <si>
    <t>Adqusición de materiales</t>
  </si>
  <si>
    <t>Suministro de materiales eléctricos y herramientas para el mantenimiento eléctrico, adecuaciones y cambio de iluminaciónde las sedes principal y calle 18.</t>
  </si>
  <si>
    <t>Se tiene una ejecución del 98%, en el mes de abril se dará cierre a esta actividad cumpliendo el 100%</t>
  </si>
  <si>
    <t>* Se pasa propuesta de modificatorio al contrato vigente (333 - 2016)</t>
  </si>
  <si>
    <t>Mejoramiento de la planta física</t>
  </si>
  <si>
    <t>Instalación suministro e instalación red contraincendios</t>
  </si>
  <si>
    <t>Consultoría para dimensionamiento</t>
  </si>
  <si>
    <t>Suministro, instalación y puesta en funcionamiento - Interventoría</t>
  </si>
  <si>
    <t>Agosto</t>
  </si>
  <si>
    <t>Modernización de espacios para la academia. Aulas multimediales . CCTV fase III</t>
  </si>
  <si>
    <t xml:space="preserve">Labs multimedia </t>
  </si>
  <si>
    <t>Suministro instalación y puesta en marcha del sistema de multimedia en los a¡laboratorios y talleres de la ETITC</t>
  </si>
  <si>
    <t>Instalación suministro e instalación sistema contol de acceso</t>
  </si>
  <si>
    <t>Pasillos de entrada funcionando, softawre funcional.</t>
  </si>
  <si>
    <t>Suministro, instalación y puesta en funcionamiento de un sistema control de acceso para personas, vehículos y motos de la ETITC sede principal.</t>
  </si>
  <si>
    <t>Mantenimiento de los sistemas de soporte,  de las diferentes sedes de la Escuela</t>
  </si>
  <si>
    <t>Mantenimiento de la planta de emergencia principal de la ETITC</t>
  </si>
  <si>
    <t>Disponibilidad funcional de la planta.</t>
  </si>
  <si>
    <t>Prestación de servicios para el mantenimiento de la planta eléctrica de emergencia de 515 kVA de la ETITC</t>
  </si>
  <si>
    <t>Se tiene el contrato 162 - 2017 que empieza a funcionar el 31 de marzo del 2017. En el mes de abril se empezará el mantenimeinto de a cuerdo a la programación establecida.</t>
  </si>
  <si>
    <t>Mantenimiento del sistema de UPS, reguladores,.</t>
  </si>
  <si>
    <t>Disponibilidad funcional de las ups y reguladores</t>
  </si>
  <si>
    <t>Prestación de servicios para el mantenimiento de UPS, Reguladroes de la ETITC</t>
  </si>
  <si>
    <t>Los estudios previos se encuentran radicados desde el mes de febrero, se espera que se de gestión por parte de contratación para dar continuidad a este  proceso.</t>
  </si>
  <si>
    <t>* Contratación debe hacer invitación pública</t>
  </si>
  <si>
    <t>Mantenimiento de la automatización de las puertes entrada calle 15 y carrera 17</t>
  </si>
  <si>
    <t>Disponibilidad funcional de las puertas calle 15 y carrera 17</t>
  </si>
  <si>
    <t>Prestación de servicios para el mantenimiento del sistema automatizado de la entrada por la calle 15 y carrera 17 de la ETITC</t>
  </si>
  <si>
    <t>Se tiene contrato 135 - 2017 y se encuentra en ejecución de mantenimiento de entradas (Se inicia con la entrada calle 15 en un 20%). En el mes de abril se espera entregar la calle 15 y dar ininio a carrera 17.</t>
  </si>
  <si>
    <t>Mantenimiento sistema audio, video, control acceso</t>
  </si>
  <si>
    <t>Disponibilidad funcional de los componentes del sistema de audio, video e eiluminación del auditorio</t>
  </si>
  <si>
    <t>Prestación de servicios para el mantenimiento del sistema automatizado del auditorio de la ETITC</t>
  </si>
  <si>
    <t>Marzo</t>
  </si>
  <si>
    <t>Se establecieron  y se actualizó el cronograma de mantenimiento debido a que el área a trabajar esta siendo usada por las vicerrectoría académica  y de investigación. Se reprograma fecha ya que esta actividad depende de la remodelación de las áreas mencionadas.</t>
  </si>
  <si>
    <t>Recurso para mantenimiento locativo (Gestión administrativa y operativa)</t>
  </si>
  <si>
    <t>Diseños, estudios previos, comites, Asistencia a mesas de trabajo sedes carvajal y tintal. Coordinación de equipo operativo para adecuaciones, rehabilitaciones y mantenimiento locativo en general.</t>
  </si>
  <si>
    <t>Preservación de los edificios y mejoramiento</t>
  </si>
  <si>
    <t>Contratación de un profesional en ingenieria civil, arquitectura y auxiliar de ingenieria.</t>
  </si>
  <si>
    <t>Debido que no se han entregado las obras por parte de terceros, no se realiza avance a esta actividad.
Se espera en el mes de abril tener respuesta a este tema para empezar a dar acciones a esta actividad.</t>
  </si>
  <si>
    <t>* Adecuación de talleres (Ajuste, mecánica, fab lab) talleres en general</t>
  </si>
  <si>
    <t>Mantenimiento redes hidraulicas, sanitarias, pintura, carpinteria, adecuaciones locatifvas en general</t>
  </si>
  <si>
    <t>Contratación de cuatro toderos y un carpintero</t>
  </si>
  <si>
    <t>Mantenimiento de pintura en fablab, mantenimiento de tableros, reparación de pupitres, atención de la mesa de ayuda, nivelación de la oficina del taller de fundición. En el mes de abril se espera dar continuidad con los mantenimientos establecidos de acuerdo a al cronograma del  área</t>
  </si>
  <si>
    <t>Mantenimiento de la Planta Física</t>
  </si>
  <si>
    <t>Realizar la consultoria del levantamiento de la Red hidrosanitaria y la consultoría a su actualización de acuerdo a la norma</t>
  </si>
  <si>
    <t>Planos actulizados de la red hidrosanitaria y actualizaciones para ejecución.</t>
  </si>
  <si>
    <t>Consultoria de personal idoneo para realizar los estudios hidrosanitarios de la ETITC.</t>
  </si>
  <si>
    <t>Diseño para la puesta en marcha de dos ascensores para el acceso a los edificios</t>
  </si>
  <si>
    <t>Planos aprobados por Mincultura y curaduría</t>
  </si>
  <si>
    <t>Consultoría para diseño ascensores de personas</t>
  </si>
  <si>
    <t>El mnisterio de cultura responde comunicado indicando el ascensor debe ceñirse al indicado en el PEMP. Hasta que no se tenga el PEMP establecido no se puede da continuidad a esta actividad. En el mes de abril se espera tener el dictamen jurídico para liquidar y realizar contratación que contribuya al actualización del documento (Área jurídica)</t>
  </si>
  <si>
    <t>Impermeabilización de tanque subterraneo en cuarto de termicos</t>
  </si>
  <si>
    <t>Impermeabilizacion con membrana para mejorar la calidad del agua del banco de alimentos</t>
  </si>
  <si>
    <t>Contrato de obra para suministro y mano de obra</t>
  </si>
  <si>
    <t>Se elaboran estudios previos. En el mes de abril lse espera radicar los estudio previos.</t>
  </si>
  <si>
    <t>Restauración tarima central, monumentos y adecuación de rampas discpacitados</t>
  </si>
  <si>
    <t>Mejoramiento imagen de la ETITC y accesos a los edificios de personas en condición de discacidad.</t>
  </si>
  <si>
    <t>marzo</t>
  </si>
  <si>
    <t>Se realiza estudio previos. Se está a la espera de hacer presupuestop actualizado a este año y radicar</t>
  </si>
  <si>
    <t>Mobiliario</t>
  </si>
  <si>
    <t>Mobiliario para las nuevas oficinas y aulas de clase y sede calle 18</t>
  </si>
  <si>
    <t>Contrato de suministro de mobiliario</t>
  </si>
  <si>
    <t>Se radican estudios previos al área de contratación. Esta actividad se vio afectada por los retrasos en los tiempos de ejecución por parte de  contratación.</t>
  </si>
  <si>
    <t>* Se espera tener cotizaciones de elementos</t>
  </si>
  <si>
    <t>Ferreteria 2017 para cambio de cielo rasos edificio de electrónica, cuarto piso edificio central y patio oriental; mantenimiento general.</t>
  </si>
  <si>
    <t>Materiales de obra para reparaciones a los edificios de la planra física</t>
  </si>
  <si>
    <t>Contrato de suministro de materiales</t>
  </si>
  <si>
    <t>* Solicitar adición al contrato vigente</t>
  </si>
  <si>
    <t>Mantenimiento de cubierta del ala oriental costado norte</t>
  </si>
  <si>
    <t>Mejoramiento de la cubierta</t>
  </si>
  <si>
    <t>julio</t>
  </si>
  <si>
    <t>Mantenimiento en pintura de la fachada del edificio sede calle 18</t>
  </si>
  <si>
    <t>Mejoramiento imagen edificio calle 18</t>
  </si>
  <si>
    <t>Suministro y Mano de obra</t>
  </si>
  <si>
    <t>abril</t>
  </si>
  <si>
    <t>Avance  Recursos Físicos</t>
  </si>
  <si>
    <t>TALENTO HUMANO</t>
  </si>
  <si>
    <t>Gestión de Talento Humano MIPG</t>
  </si>
  <si>
    <t>Definición y publicación del plan de Talento Humano</t>
  </si>
  <si>
    <t>Actividades para bienestar social</t>
  </si>
  <si>
    <t>Por definir</t>
  </si>
  <si>
    <t>Se ha trabajado el plan de talento por las áreas que la competen (Capacitaciones y actividades de bienestar ) se socializa a través de que se van ejecutando las actividades. En el mes de abril dar continuidad a las capacitaciones y actividades programadas.</t>
  </si>
  <si>
    <t>* Se ira alimentando esta actividad de acuerdo a lo estipulado en la normatividad
* Consolidado de plan de capacitaciones 
*  Plan de bienestar e Incentivos</t>
  </si>
  <si>
    <t>Capacitación e implementación del nuevo modelo de evaluación del desempeño</t>
  </si>
  <si>
    <t>Se realizó la capacitación el 27 de febrero, se cuenta con lista de asistencia.</t>
  </si>
  <si>
    <t>Revisar e implementarla herramienta de evaluación de desempeño</t>
  </si>
  <si>
    <t>Se realiza la capacitación con la CNSC, se socializa el nuevo módelo por funcionaria de la Comisión. El módelo se está implementando. Se da cierre a esta actividad.</t>
  </si>
  <si>
    <t>En agosto se efctuara el seguimiento y evaluación del primer semestre</t>
  </si>
  <si>
    <t>Incrementar la participación de los funcionarios en las actividades de Bienestar Social e Incentivos (70% participación y 3,5 satisfacción)</t>
  </si>
  <si>
    <t>Se realizan los cursos de capacitación Redaccion (45 personas) excel (50 personas) el porcentaje de participación es de aproximadamente 60%
Curso se schneider (6)
Curso de Ingles (6)
Para el mes de abril se espera dar continuidad a estas actividades dando cumplimiento al cronograma del plan de capacitación</t>
  </si>
  <si>
    <t>Mantener el porcentaje de inscripción en el registro público de carrera administrativa en términos administrativos</t>
  </si>
  <si>
    <t>Se empieza a dar gestión a la actividad entregando formatos que se deben diligenciar, se socializa al funcionario que está delegado de esta tarea.
En el mes de abril se espera dar inicio a la actualización del registro publico de carrera.</t>
  </si>
  <si>
    <t>Solicitar acapcitación en SIGEP 2</t>
  </si>
  <si>
    <t>Ajustar e implementar el manual de funciones</t>
  </si>
  <si>
    <t>No se realiza divulgación, ya que se está trabajando en el manual de funciones.</t>
  </si>
  <si>
    <t>* Se realizará la publicación en el mes de febrero
* Inicio de la campaña de divulgación</t>
  </si>
  <si>
    <t>Gestión de Talento Humano - Implementación de sistemas tecnológicos y de gestión</t>
  </si>
  <si>
    <t>Implementar SST</t>
  </si>
  <si>
    <t>Contratista PIGA</t>
  </si>
  <si>
    <t>Se da inicio a investigaciones por accidentes en el trabajo, se avanzan en procedimientos para la elección del Copasst y se determinan las respectivas fechas.
Se inicia con las capacitaciones de brigadistas, hubo una participación de 16 brigadistas que se presentaron voluntariamente por intermedio de la ARL Sura.
En el mes de abril, conocer la normatividad de SGSST que estipula nuevas fechas y metas por periodos anuales. Conocer norma y ajustar cronograma que se tiene previsto. Último avance del sistema 82%, se entra en la fase del hacer.</t>
  </si>
  <si>
    <t>Consolidación ejecutiva del plan</t>
  </si>
  <si>
    <t>Implementar ERP</t>
  </si>
  <si>
    <t>Contratista Archivo</t>
  </si>
  <si>
    <t>Se realiza la inclusión de una nueva nómina (Docentes PES). Se encuentra en la fase de ajustes técnico (Del ERP). Al cargar esta nómina se lleva un 75% de avance en cuanto a las nóminas del área.
En el mes de abril incluir la nómina de cátedra</t>
  </si>
  <si>
    <t>Se esta esperando los ajustes técnicos a los errores reportados por el software</t>
  </si>
  <si>
    <t>Implementar el PIGA</t>
  </si>
  <si>
    <t>Contratista apoyo a la gestión</t>
  </si>
  <si>
    <t>Se esta realizando el diseño del sistema de aprovechamiento de agua lluvia, Se envia mensaje masivo sobre el día internacional del agua, teniendo ecuenta el PRADE; se han realizado reuniones los docentes de ciencias naturales, recojiendo papel reciclado, se hace el proceso para reutilización del mismo.
En el mes de abril se espera realizar la jornada de la tierra, adelantando el PGIRESPEL, realización de boletines informátivos.</t>
  </si>
  <si>
    <t>Inicio de la ejecución del plan</t>
  </si>
  <si>
    <t>Implementar el plan de seguridad vial</t>
  </si>
  <si>
    <t>Se realiza el plan de mejora del PED del plan de seguridad. Se realizó la primera reunión del comité.
En el mes de abril empezar capacitaciones con los conductores, inicio de la ejecución de plan de acuerdo a las mejoras.</t>
  </si>
  <si>
    <t xml:space="preserve">Se está a la espera de la aprobación </t>
  </si>
  <si>
    <t>Elección de los nuevos comités de convivencia laboral, COPASS y comisión de personal</t>
  </si>
  <si>
    <t>Gestión de archivo de historias laborales</t>
  </si>
  <si>
    <t>Se organizan 350 historias laborales inactivas (Funionarios 2011 - 2015) se organizan las historias laborales (2015 - 1016). Apoyo con la visita de pares de maestria. En el mes de Abril se dará continuidad a esta actividad.</t>
  </si>
  <si>
    <t>Estructura organizacional de planta</t>
  </si>
  <si>
    <t>Revisión estructura organizacional</t>
  </si>
  <si>
    <t>Consultoría para el análisis de estructura</t>
  </si>
  <si>
    <t>Estudio técnico Planta temporal</t>
  </si>
  <si>
    <t>Depende de la actividad anterior</t>
  </si>
  <si>
    <t>Consurso CNSC - 1 fase</t>
  </si>
  <si>
    <t>Pago convenio con el CNSC</t>
  </si>
  <si>
    <t>Concurso profesores medio tiempo (PES)</t>
  </si>
  <si>
    <t>Se realizó comité</t>
  </si>
  <si>
    <t>Esta actividad se retomará en el segundo semestre del 2017</t>
  </si>
  <si>
    <t>Avance  Talento Humano</t>
  </si>
  <si>
    <t>VICERRECTORÍA ADMINISTRATIVA</t>
  </si>
  <si>
    <t>ACADEMIA</t>
  </si>
  <si>
    <t>Actualización ACADEMUSOFT</t>
  </si>
  <si>
    <t>Reuniones preliminares con la Universidad de Plamplona para realizar la solicitud</t>
  </si>
  <si>
    <t>Contratación profesional para la construcción de indicadores y modelos de medición</t>
  </si>
  <si>
    <t>Elaboración de estudios previos</t>
  </si>
  <si>
    <t>Tablero preliminar presentado</t>
  </si>
  <si>
    <t>Solicitud de contratación</t>
  </si>
  <si>
    <t>Acta de inicio</t>
  </si>
  <si>
    <t>Modelo construido</t>
  </si>
  <si>
    <t>Pruebas e Implementación</t>
  </si>
  <si>
    <t>Actualización</t>
  </si>
  <si>
    <t>Modelos publicados</t>
  </si>
  <si>
    <t>Docencia PES</t>
  </si>
  <si>
    <t>Contratación de personal académico</t>
  </si>
  <si>
    <t>Contratación personal para la gestión de la vicerrectoria académica, cinco coordinadores académicos, una secretaria facultad de sistemas, una secretaria vicerrectoria académica, una secretaria especializaciones, tres coordinadores de facultad sedes Tintal y Carvajal,un coordinador general sedes. coordinador especializaciones, auxiliar de vicerrectoria académica, tecnologo para registro y control, archivista registro y control</t>
  </si>
  <si>
    <t>Se realiza la contratación de personal académico al 100%</t>
  </si>
  <si>
    <t>Terminar con la contratación de los docentes restantes (10%)</t>
  </si>
  <si>
    <t xml:space="preserve"> PROCESO: Docencia PES</t>
  </si>
  <si>
    <t>Docentes</t>
  </si>
  <si>
    <t>Contratación docentes hora cátedra I semestre</t>
  </si>
  <si>
    <t>Se realiza la contratación al 100%.</t>
  </si>
  <si>
    <t>Terminar con la contratación restante</t>
  </si>
  <si>
    <t>Contratación docentes hora cátedra II semestre</t>
  </si>
  <si>
    <t xml:space="preserve"> PROCESO: Gestión de recursos físicos</t>
  </si>
  <si>
    <t>Mantenimiento especializado a talleres</t>
  </si>
  <si>
    <t>Mantenimiento especializado para el taller de motores</t>
  </si>
  <si>
    <t>Personal para la atención de talleres y mantenimiento preventivo periódico</t>
  </si>
  <si>
    <t>Funcionamiento biblioteca</t>
  </si>
  <si>
    <t>Suscripción  diario el tiempo Estudios Previos</t>
  </si>
  <si>
    <t xml:space="preserve">recibo de  periodico e diario </t>
  </si>
  <si>
    <t>Suscripción  diario el tiempo</t>
  </si>
  <si>
    <t>Diciembre</t>
  </si>
  <si>
    <t>Esta aprobada la suscripción, se espera en el mes de Abril seguir dando la continuidad del servicio</t>
  </si>
  <si>
    <t>Tener contrato con el tiempo</t>
  </si>
  <si>
    <t>Suscripción  diario el espectador Estudios Previos</t>
  </si>
  <si>
    <t>Suscripción  diario el espectador</t>
  </si>
  <si>
    <t>Tener contrato con el espectador</t>
  </si>
  <si>
    <t>Renovación contrato  Pearson Estudios Previos</t>
  </si>
  <si>
    <t>estadisticas</t>
  </si>
  <si>
    <t>Renovación contrato  Pearson</t>
  </si>
  <si>
    <t>Se realizaron los estudios previos y estan radicados. Se espera en el mes de abril tener el contrato.</t>
  </si>
  <si>
    <t>Se revisará la fecha de vencimiento de contrato</t>
  </si>
  <si>
    <t>Renovación contrato  Koha Estudios Previos</t>
  </si>
  <si>
    <t>Renovación contrato  Koha</t>
  </si>
  <si>
    <t>Se solicita cotización al asesor de koha para la renovación</t>
  </si>
  <si>
    <t>Renovación contrato virtual Pro Estudios Previos</t>
  </si>
  <si>
    <t>Renovación contrato virtual Pro</t>
  </si>
  <si>
    <t>Se solicita cotización para realización de estudios previos y  tener el contrato en abril</t>
  </si>
  <si>
    <t>Contratación personal para biblioteca</t>
  </si>
  <si>
    <t>Contratos firmados</t>
  </si>
  <si>
    <t>Contratación personal para biblioteca estudios previos</t>
  </si>
  <si>
    <t>Se realiza toda la contratación propuesta, se da cierre a esta actividad</t>
  </si>
  <si>
    <t>Inicien labores los contratistas de biblioteca</t>
  </si>
  <si>
    <t>Digitalización Trabajos de Grado  (2000) Estudios Previos</t>
  </si>
  <si>
    <t>Digitalizaci{on Trabajos de Grado  (2000)</t>
  </si>
  <si>
    <t>Se reune con el contratista  y se debe en primera instancia realizar la categorización, Hasta que no se tenga este elemento no se puede dar continuidad. En el mes de abril se espera dar inicio la categorización</t>
  </si>
  <si>
    <t>Tener cotización y estudios previos</t>
  </si>
  <si>
    <t>Renovación de material bibliográfico</t>
  </si>
  <si>
    <t xml:space="preserve">Adquisicíon de llibros </t>
  </si>
  <si>
    <t>No se han  recibido solicitudes por parte de las decanaturas los libros requeridos para el desarrollo de las actividades, además se ha solicitado cotización  para libros de bachillerato, en el mes de abril se espera tener solicitudes de libros.</t>
  </si>
  <si>
    <t>Capacitación  funcionarios de biblioteca</t>
  </si>
  <si>
    <t>Cursos de atención a publico o atención a ciudadano</t>
  </si>
  <si>
    <t>Se realiza capacitación en redacción de documentos a lso funcionarios de la biblioteca</t>
  </si>
  <si>
    <t>Cursos de Catalogación</t>
  </si>
  <si>
    <t>No se ha realizado capacitación en este componente. Se espera en el mes de abrill empezar a dar gestión</t>
  </si>
  <si>
    <t>Capacitacion en ACM-virtual pro-Person- Koha</t>
  </si>
  <si>
    <t>Se ha empezado gestión para capacitación con virtual pro para programar hacia final de semestre. En el mes de abril se espera dar continuidad a este actividad</t>
  </si>
  <si>
    <t>Estudios previos para compra de impresora</t>
  </si>
  <si>
    <t>Adquisicion de impresora</t>
  </si>
  <si>
    <t>Se instala una impresora sin ebargo se requiere una nueva, debido a que ya hay operatividad se da cierre a esta actividad.</t>
  </si>
  <si>
    <t>Tener impresora instalada</t>
  </si>
  <si>
    <t>Evento Académico</t>
  </si>
  <si>
    <t xml:space="preserve">Estudios previos </t>
  </si>
  <si>
    <t>Adquisición de ventilador para lipieza de libros (aspiradora)</t>
  </si>
  <si>
    <t>Avance  Despacho</t>
  </si>
  <si>
    <t>BIENESTAR</t>
  </si>
  <si>
    <t>Quédate en la ETITC. 
Trabajo social y psicología</t>
  </si>
  <si>
    <t>Monitorías</t>
  </si>
  <si>
    <t>Listado de  Personas de la comunidad educativa que participan de las actividades de trabajo social</t>
  </si>
  <si>
    <t>Adquisición de tableros acrilicos</t>
  </si>
  <si>
    <t>Se están realizando las monitorias, para el mes de Abril se espera tener una buena permanencia y más participación.</t>
  </si>
  <si>
    <t>Consolidación de monitores (Listado)</t>
  </si>
  <si>
    <t>Curso nivelatorio de matemáticas</t>
  </si>
  <si>
    <t>Se está realizando todos los sábadosdos de acuerdo a cronograma, en el mes de abril se espera dar continuidad a esta actividad generando más participación a la población</t>
  </si>
  <si>
    <t xml:space="preserve">Atención psicosocial y caracterización de la población </t>
  </si>
  <si>
    <t>Adquisición pruebas psicotecnicas</t>
  </si>
  <si>
    <t>Se está realizando las atenciones psicosociales, y se está haciendo la caracterización. Se espera en el mes de abril entregra el informe de caracterización.</t>
  </si>
  <si>
    <t>Talleres de Marketing personal</t>
  </si>
  <si>
    <t xml:space="preserve">Programa Macgym memoria, atención y concentración </t>
  </si>
  <si>
    <t>Talleres</t>
  </si>
  <si>
    <t>Se incluyen 2 estudiantes más a este programa, se espera en el mes de abril mantener la participación de los estudiantes</t>
  </si>
  <si>
    <t>Programa radial Trabajo Social</t>
  </si>
  <si>
    <t>Se realiza a cabidad el programa radial</t>
  </si>
  <si>
    <t>Socializarte</t>
  </si>
  <si>
    <t>Programa radial Psicologia</t>
  </si>
  <si>
    <t>Feria de servicios de psicologia y trabajo social</t>
  </si>
  <si>
    <t>Se lleva a cabo y se da por finalizada esta actividad</t>
  </si>
  <si>
    <t>Taller estilos de aprendizaje</t>
  </si>
  <si>
    <t>Logistica</t>
  </si>
  <si>
    <t>Se realiza durante la segunda semana del semestre se da finalizaciín</t>
  </si>
  <si>
    <t xml:space="preserve">Acompañamiento al estudiante Bogotá Noctámbula </t>
  </si>
  <si>
    <t>Transporte</t>
  </si>
  <si>
    <t>Transporte ruta cultural</t>
  </si>
  <si>
    <t xml:space="preserve">Subsidio Alimentario </t>
  </si>
  <si>
    <t>Contratación de prestación de servicios de cuatro personas para la atención delbanco de alimentos.</t>
  </si>
  <si>
    <t>Se mantiene cobertura de la atención del banco de alimentos, se tienen 327 en la tarde y en la mañana 190 estudiantes. En abril se espera mantener la cantidad de beneficiarios y dar continuidad a esta labor.</t>
  </si>
  <si>
    <t>Mujer B.I.T.</t>
  </si>
  <si>
    <t>Contratación de prestacion de servicios del conferencista</t>
  </si>
  <si>
    <t>Se reallizo el día de la mujer BIT el 10 de Marzo, se da cierre a esta actividad, en el segundo semesre se realizará el otro evento</t>
  </si>
  <si>
    <t>Tiempos de parciales, una excusa para estar bien</t>
  </si>
  <si>
    <t>Se realiza la actividad  el día  miércoles 15 de marzo, participaron 30 personas, se da cierre a esta actividad</t>
  </si>
  <si>
    <t>Torneo de Ajedrez</t>
  </si>
  <si>
    <t>Se realizan las inscripciones, en el mes de abril se espera realizar el torneo</t>
  </si>
  <si>
    <t>Taller de parejas</t>
  </si>
  <si>
    <t>Fútbol con bienestar</t>
  </si>
  <si>
    <t>Se realiza la actividad, se da cierre</t>
  </si>
  <si>
    <t>Jornada de toma de decisiones por un buen convivir</t>
  </si>
  <si>
    <t>Se realiza el 24 de marzo, hubo participación de 250 personas.</t>
  </si>
  <si>
    <t xml:space="preserve">Conferencias </t>
  </si>
  <si>
    <t xml:space="preserve">Alimenta tu bienestar </t>
  </si>
  <si>
    <t xml:space="preserve">Quédate en la ETITC. 
Una ETITC activa. Recreación  y Deporte </t>
  </si>
  <si>
    <t>Inscripciones Gimnasio</t>
  </si>
  <si>
    <t>Lista de inscritos</t>
  </si>
  <si>
    <t xml:space="preserve">Durate la evaluación se realizan inscripciones de los usuarios  / Actividad duramte el año, mantener las inscripciones </t>
  </si>
  <si>
    <t>Inscripciones selecciones deportivas</t>
  </si>
  <si>
    <t>Se realiza las inscripciones a travpes de un stand en el patio d ebienestar / Actividad durante el año  se espera mantener las inscripciones</t>
  </si>
  <si>
    <t xml:space="preserve">Entrenamientos </t>
  </si>
  <si>
    <t>Listado de  Personas de la comunidad educativa que participan de las actividades de deportes</t>
  </si>
  <si>
    <t>Dotación y adecuación de los espacios deportivos para la comunidad académica</t>
  </si>
  <si>
    <t>Se dan continuidad a los entrenamientos (Educación superior y bachillerato) ,  se mantiene permanencia y se tiene la participación de 2 estudiantes más en voly,  1 en futsal,.</t>
  </si>
  <si>
    <t xml:space="preserve">Campeonatos y torneos </t>
  </si>
  <si>
    <t>Uniformes para todas las selecciones deportivas. (Bachillerato y Programas de Educación Superior)</t>
  </si>
  <si>
    <t>Copa amistad en sus tres modalidades,  copa gatorade de futsal.</t>
  </si>
  <si>
    <t>Mantenimiento de áreas Deportivas (Canchas)</t>
  </si>
  <si>
    <t>Juzgamiento (Campeonatos Todas Disciplinas)</t>
  </si>
  <si>
    <t>Premiación (Trofeos)</t>
  </si>
  <si>
    <t>Premiación (Medallas)</t>
  </si>
  <si>
    <t xml:space="preserve">Acondicionamiento Físico </t>
  </si>
  <si>
    <t>Mantenimiento de maquinaria del Gimnasio</t>
  </si>
  <si>
    <t>Se tienen 38 rutinas personalizadas, índice de masa corporal .</t>
  </si>
  <si>
    <t>Contratación del personal para el desarrollo de actividades deportivas</t>
  </si>
  <si>
    <r>
      <rPr>
        <sz val="10"/>
        <color indexed="8"/>
        <rFont val="Calibri"/>
        <family val="2"/>
        <scheme val="minor"/>
      </rPr>
      <t>Parti</t>
    </r>
    <r>
      <rPr>
        <sz val="10"/>
        <rFont val="Calibri"/>
        <family val="2"/>
        <scheme val="minor"/>
      </rPr>
      <t>cipación en encuentros deportivos externos e internos</t>
    </r>
  </si>
  <si>
    <t xml:space="preserve">Inscripción de Campeonatos (Todas Disciplinas) </t>
  </si>
  <si>
    <t>Logística para el desarrollo de encuentros deportivos</t>
  </si>
  <si>
    <t>Programación de actividades recreativas</t>
  </si>
  <si>
    <t>Subsidio y seguro de transporte caminatas</t>
  </si>
  <si>
    <t xml:space="preserve">Se ejecutan las actividades de control de peso y % de grasa IMC /  Realizar ejecución </t>
  </si>
  <si>
    <t>Hidratación</t>
  </si>
  <si>
    <t xml:space="preserve">Refrigerios </t>
  </si>
  <si>
    <t>Camisetas Ciclo paseos</t>
  </si>
  <si>
    <t>Ciclopaseo</t>
  </si>
  <si>
    <t>Se realiza el ciclopaseo a cabidad, se da cierre a esta actividad</t>
  </si>
  <si>
    <t>Congreso Técnico</t>
  </si>
  <si>
    <t>Se realiza congreso técnico de manera satisfactoria (En voly estuvieron 4 equips, en basquet 2 y en futsal 4)</t>
  </si>
  <si>
    <t>Quédate en la ETITC. 
Una ETITC activa. Arte y Cultura.</t>
  </si>
  <si>
    <t xml:space="preserve">Inscripción  y puesta en marcha  de grupos </t>
  </si>
  <si>
    <t xml:space="preserve">Listado de personas de la comunidad educativa que participan de las actividades de Arte y Cultura </t>
  </si>
  <si>
    <t>Alquiler de vestuario (Danzas)</t>
  </si>
  <si>
    <t xml:space="preserve">Se da inicio al montaje de  "lupita", convocatoria para teatro, se realiza la divulgación, taller de emprendimiento a la facultad procesos industriales (Artes),  en  musico vocal se crea cronograma de trabajo construyendo los dos grupos, </t>
  </si>
  <si>
    <t>Cursos de Danza Árabe y Yoga</t>
  </si>
  <si>
    <t>Inscripciones para Concursos de Bandas</t>
  </si>
  <si>
    <t>Transporte (Externo-Ciudades) Banda de marcha y Coro</t>
  </si>
  <si>
    <t>Jurados festival de la canción</t>
  </si>
  <si>
    <t xml:space="preserve">Instrumentos </t>
  </si>
  <si>
    <t>Contratación personal para el desarrollo de las actividades artísticas y culturales</t>
  </si>
  <si>
    <t xml:space="preserve">Creación de espacios culturales </t>
  </si>
  <si>
    <t>Arte y Cultura: Noches de tertulia</t>
  </si>
  <si>
    <t>Kits maquillaje artístico</t>
  </si>
  <si>
    <t>Kits material artístico (pintura, carboncillo, sanguina, ecolin)</t>
  </si>
  <si>
    <t>Placas premiación arte, cultura y música.</t>
  </si>
  <si>
    <t>CinETITC</t>
  </si>
  <si>
    <t>Se realiza esta actividas de manera satisfactoria el 22 de febrero</t>
  </si>
  <si>
    <t>Se realiza esta actividad el 8 de Marzo</t>
  </si>
  <si>
    <t>Noches de tertulia</t>
  </si>
  <si>
    <t>En el mes de marzo se contó con la participación  musical del grupo de Joropo (Independiente) 21  de marzo. Se realiza actividad con el grupo latin dance (Noche de bachata) 29 de marzo. En el mes de abril se espera dar continuidad a estas actividades</t>
  </si>
  <si>
    <t xml:space="preserve">Participación de eventos </t>
  </si>
  <si>
    <t>Acompañamientos músciales</t>
  </si>
  <si>
    <t>Se realiza acompañamiento al miércoles de ceniza (1 de marzo) acompañamiento a las eucaristias (2,3, 7,9,10,14,16,17,21,23,24,28,30).</t>
  </si>
  <si>
    <t>Salud</t>
  </si>
  <si>
    <t>Atención Básica</t>
  </si>
  <si>
    <t>Listado de  Personas de la comunidad educativa que participan de las actividades de salud</t>
  </si>
  <si>
    <t>Suministros</t>
  </si>
  <si>
    <t>realizacion de actividades (Seguimiento estados de salud, remisiones, entre otros) / Seguir dando continuidad a este servicio</t>
  </si>
  <si>
    <t>Conferencias  - Charlas</t>
  </si>
  <si>
    <t>Se reprograma esta actividad ya que la profesional encargada se encontraba incapaditada, se está a la espera de la fecha</t>
  </si>
  <si>
    <t xml:space="preserve">Desarrollo de campañas </t>
  </si>
  <si>
    <t>Prestación de servicios</t>
  </si>
  <si>
    <t>Pastoral</t>
  </si>
  <si>
    <t>Convivencias</t>
  </si>
  <si>
    <t>Personas de la comunidad educativa que participan de las actividades de bienestar académico</t>
  </si>
  <si>
    <t>Logística para el desarrollo de la Semana Lasallista</t>
  </si>
  <si>
    <t>Se realizaron las convivencias para los grados 7mo de la escuela, Para el mes de abril se espera realizar la convivencia a 8vos y padres de familia de grado 7mo</t>
  </si>
  <si>
    <t>Eucaristias bachillerato</t>
  </si>
  <si>
    <t>Logística para el desarrollo de la Semana Técnica</t>
  </si>
  <si>
    <t>Se realizaron 2, 3,7, 10, 14, 16, 17, 21, 23, 24, 28, 30, 31, se epera dar continuidad a esta actividad (octavo, noveno, once, sextos)</t>
  </si>
  <si>
    <t>Jornada acción de gracias por la mujer</t>
  </si>
  <si>
    <t>Publicidad (Poster, pendones, afiches)</t>
  </si>
  <si>
    <t>Se realizo esta actividad el 9 de marzo</t>
  </si>
  <si>
    <t>Primeras comuniones</t>
  </si>
  <si>
    <t>Día del ingeniero (souvenir)</t>
  </si>
  <si>
    <t>Se inician las inscripciones para las primeras comuniones, para el mes de abril  se espera dar inicio a esta actividad</t>
  </si>
  <si>
    <t>Encuentros de parejas "Hágamole mantenimiento al amor"</t>
  </si>
  <si>
    <t>Logística para el desarrollo del Día del Estudiante</t>
  </si>
  <si>
    <t>Salidas Cu+C270:C273lturales</t>
  </si>
  <si>
    <t>Espal</t>
  </si>
  <si>
    <t xml:space="preserve">Retiros </t>
  </si>
  <si>
    <t>Equipo bienestar</t>
  </si>
  <si>
    <t>Inducción estudiantes nuevos</t>
  </si>
  <si>
    <t xml:space="preserve">Logística para el desarrollo de la jornada de integración para administrativos </t>
  </si>
  <si>
    <t>Se reallizó de manera satisfactoria , se da cierre a esta actividad.</t>
  </si>
  <si>
    <t>Avance  Bienestar Universitario</t>
  </si>
  <si>
    <t>FACULTAD DE SISTEMAS</t>
  </si>
  <si>
    <t>Renovación de la acreditación TPC</t>
  </si>
  <si>
    <t>Visita de pares amigos</t>
  </si>
  <si>
    <t>Informe de visita y recomendaciones</t>
  </si>
  <si>
    <t>Contratación par con el objeto de revisión previa a la visita.</t>
  </si>
  <si>
    <t>Se realizó la visita de pares  de manera satisfactoria 14 y 15 de febrero</t>
  </si>
  <si>
    <t>* Se agendará la visita del CNA para la acreditación</t>
  </si>
  <si>
    <t>Acreditación de programas</t>
  </si>
  <si>
    <t>Visita de pares amigos por programa</t>
  </si>
  <si>
    <t>Se realizó la visita de pares  de manera satisfactoria 14 y 15 de febrero, De bido a que estas reuniones  aplican a  todas las áreas se da cierre satisfactorio a esta actividad.</t>
  </si>
  <si>
    <t>Preparación de la viista de pares amigos</t>
  </si>
  <si>
    <t>Implementación maestría fase 2</t>
  </si>
  <si>
    <t>Informe de recomendaciones para visita del MEN</t>
  </si>
  <si>
    <t>Se relizó la visita de pares amigos para la Maestria 14 y 15 de ferero, se da cierre a esta actividad ya que la visita fue realizada con  éxito.</t>
  </si>
  <si>
    <t>Implementación Segunda fase laboratorio de seguridad Informática: 
Capacitación en el uso de los equipos</t>
  </si>
  <si>
    <t>Lista de asistencia</t>
  </si>
  <si>
    <t>Implementación de laboratorio de sistemas embebidos
Adquisición de otros equipos: Adquisición - Raspberri Pi 3b, Canakit, Arduino Uno R3, Arduino Yún, FPGA, Osciloscopio Digital, RIGOL DS1102E /100MHz, Fuente de poder, PeakTech 6145, Multímetro digital, Fluke 117, GPS Neo 6M, De flama infrarojo LM393 IR 760nm -1100nm, De inclinación SW520, Módulo Bluetooth HC05, De color TCS3200, De gases QMQ2 con tarjeta, Pulso cardíaco KY029, De ultrasonido HC-SR04, De movimiento HC-SR501 PIR, De humedad en suelo HL-69, Motor paso a paso, DC, Servomotor, Módulo de relevos, Módulo cámara</t>
  </si>
  <si>
    <t>Implementación de laboratorio de sistemas embebidos:
Adquisición de software</t>
  </si>
  <si>
    <t xml:space="preserve">Adquisición de software </t>
  </si>
  <si>
    <t>Adquisición software academia</t>
  </si>
  <si>
    <t>Implementación de laboratorio de sistemas embebidos:
Capacitación en el uso de los equipos</t>
  </si>
  <si>
    <t>Facultad de sistemas</t>
  </si>
  <si>
    <t>Reunión Docente</t>
  </si>
  <si>
    <t>Agape reunión docentes de la facultad I y II semestre</t>
  </si>
  <si>
    <t>Se realiza reunión con los docentes y se socializa los procesos que lleva la facultad en renovación y  registro calificado</t>
  </si>
  <si>
    <t>Estas reuniones son semestrales, se da por finalizada esta actividad</t>
  </si>
  <si>
    <t>Promoción y divulgación</t>
  </si>
  <si>
    <t>Material publicitario</t>
  </si>
  <si>
    <t xml:space="preserve">Se realizaron publicaciones de extensión, campaña de diplomados, campaña de 2 x1 en CEL y renovación de acreditación del TPC.
</t>
  </si>
  <si>
    <t>Divulgación del SACES y CNA</t>
  </si>
  <si>
    <t>Creación del sitio web de la facultad</t>
  </si>
  <si>
    <t>Sitio web</t>
  </si>
  <si>
    <t>Se tiene prototipo de la web, En el mes de abril se empezara con la fase de revisión y ajustes</t>
  </si>
  <si>
    <t>Insumos</t>
  </si>
  <si>
    <t>Adquisición de insumos para la facultad</t>
  </si>
  <si>
    <t>Se reciben marcadores, borradores y papeleria.</t>
  </si>
  <si>
    <t>Solicitud de insumos para la facultad</t>
  </si>
  <si>
    <t>Proyección Talleres</t>
  </si>
  <si>
    <t xml:space="preserve">Compra de máquinas </t>
  </si>
  <si>
    <t>Materiales e insumos talleres</t>
  </si>
  <si>
    <t>Movilidad, Eventos y Visibilidad Académica</t>
  </si>
  <si>
    <t>Participación Redes</t>
  </si>
  <si>
    <t>Eventos Académicos</t>
  </si>
  <si>
    <t>Revisión de Syllabus</t>
  </si>
  <si>
    <t>Calidad Académica</t>
  </si>
  <si>
    <t>Revisión de perfiles (Docentes)</t>
  </si>
  <si>
    <t>Carga académica</t>
  </si>
  <si>
    <t>Medición del desempeño de estudiantes</t>
  </si>
  <si>
    <t>Seguimiento del desempeño de estudiantes</t>
  </si>
  <si>
    <t>Análisis  de resultados saber PRO</t>
  </si>
  <si>
    <t>Egresados</t>
  </si>
  <si>
    <t xml:space="preserve">Identificación </t>
  </si>
  <si>
    <t>Seguimiento</t>
  </si>
  <si>
    <t>Acompañamiento</t>
  </si>
  <si>
    <t>Registros Calificados</t>
  </si>
  <si>
    <t>Documento Maestro</t>
  </si>
  <si>
    <t>Autoevaluación</t>
  </si>
  <si>
    <t>Construcción PEP</t>
  </si>
  <si>
    <t>Acreditación</t>
  </si>
  <si>
    <t>Solicitud de acreditación</t>
  </si>
  <si>
    <t>Renovación de programas acreditados</t>
  </si>
  <si>
    <t>Avance  Facultad de Sistemas</t>
  </si>
  <si>
    <t>FACULTAD MECATRONICA</t>
  </si>
  <si>
    <t xml:space="preserve">Se realizan estudios previos y se radican en la vicerrectoría financiera.
En el mes de abril se deben mejorar los estudios previos en cuento al referente técnico </t>
  </si>
  <si>
    <t>Compra de máquinas y equipos</t>
  </si>
  <si>
    <t xml:space="preserve">Se realizan estudios previos y se radican en la vicerrectoría financiera.
Se ralizan reuniones con los asesores comerciales de las empresas para nuevas cotizaciones
En el mes de abril se deben mejorar los estudios previos en cuento al referente técnico </t>
  </si>
  <si>
    <t>Participación en Redes</t>
  </si>
  <si>
    <t>Se asiste a la reunión de decanos de la red (RIMA).
En el mes de abril  adelantar propuesta de aportes para la realización del congreso en octubre</t>
  </si>
  <si>
    <t>Participación en el evento arduino day, participación en Robomatrix en Ecuador, se obtiene el 4to puesto entre 30 participantes.
En el mes e Abril está programado el evento Runi Bot que se realizará el 21 de abril y Zona cento IEEE el 22 de abril.
Participación en Mercury Chanel</t>
  </si>
  <si>
    <t>Se tiene un 70% de los documentos actualizados. En el mes de abril se espera tener un 80%</t>
  </si>
  <si>
    <t>Medición del desmepeño de estudiantes</t>
  </si>
  <si>
    <t>Análisis de resultados pruebas saber pro</t>
  </si>
  <si>
    <t>Identificación</t>
  </si>
  <si>
    <t>Acompañamiento (Debe quedar en un glosario y realizar socialización)</t>
  </si>
  <si>
    <t>Se realiza la divulgación en el consejo.
En el mes de abril se empieza a realizar la planeación para la divulgación hacia los estudiantes</t>
  </si>
  <si>
    <t>Se han trabajado en la planeación de instrumentos para encuestas de egresados y el respectivo soporte que requiere la oficina de acreditación.
En el mes de abril se espera tener  los resultados de las encuestas aplicadas a egresados.</t>
  </si>
  <si>
    <t>Comnstrucción PEP (Ptoyecto x facultad o por programa)</t>
  </si>
  <si>
    <t>Se mantiene la revisión de los PEP y se establecen cosas para corregir, se espera en el mes de Abril mantener esta actividad para el mejoramiento continuo de la facultad.,</t>
  </si>
  <si>
    <t>Acreditación (Alta calidad)</t>
  </si>
  <si>
    <t xml:space="preserve">Solicitud de Acreditación </t>
  </si>
  <si>
    <t xml:space="preserve">Se establece y se ajusta el cronograma de condiciones iniciales, para el mes de Abril se espera dar continuidad con la revisión  y recopilación de documentos e información de las áreas correspondientes. </t>
  </si>
  <si>
    <t>Avance  Facultad Mecatrónica</t>
  </si>
  <si>
    <t>Libros técnicos, revistas especializadas y membresías de ingeniería mécanica. considerar otras editoriales  (facultad mecánica)</t>
  </si>
  <si>
    <t>Editorial Pearson
Alfaomega
Prentice Hall
McGraw Hill</t>
  </si>
  <si>
    <t xml:space="preserve">Adquisición </t>
  </si>
  <si>
    <t>No se contempla las necesidades al 100% ya que se está revisando que se encuentren todas las bibliografias.
En el mes de abril se espera tener el balance de lista de libros completos</t>
  </si>
  <si>
    <t>Se espera respuesta por biblioteca</t>
  </si>
  <si>
    <t>Se realiza movilización de equipos y adecuaciones locativas para el taller de FABLAB.
En el mes de abril se espera terminar los acabados y  redes de servicios conexos (Linea de aíre, edes eléctricas y línea de agua)</t>
  </si>
  <si>
    <t>No se realiza la instalación de gases ya que falta una cotización para la red de gases de oxigeno.
En el mes de abril  tener los estudios previos y radicados de la red de aire</t>
  </si>
  <si>
    <t>Participación  en la red REDIMEC, se aprueban las propuestas del plan de acción 2017. ( De las tres comisiones)
En el mes de Abril se espera la particpación en el  congreso de Ingeniería mecánica y mecatrónica .</t>
  </si>
  <si>
    <t>Participación en la comisión gestora del plan nacional de educación.
En el mes de abril se espera seguir con la participación en la comisión.</t>
  </si>
  <si>
    <t>Se tiene un 30 % de actualización en los nuevos formatos para syllabus.
Se espera para el mes de abril seguir actualizando syllabus  (Tener un mínimo de 50)</t>
  </si>
  <si>
    <t>Avance  Facultad Mecánica</t>
  </si>
  <si>
    <t>FACULTAD PROCESOS INDUSTRIALES</t>
  </si>
  <si>
    <t>Actualización del plan de Estudios ingeniería de Procesos Industriales (Todos sus niveles)</t>
  </si>
  <si>
    <t>Verificación de asignaturas pertinentes de acuerdo al perfil profesional y laboral de cada nivel</t>
  </si>
  <si>
    <t>Inscripcion al evento. Pasajes aereos y viaticos 4 dias</t>
  </si>
  <si>
    <t>Se realiza comparativo con otras universidad para revisión de perfil (A nivel nacional )
En el mes Abril se empezará a trabajar por líneas con los docentes e iniciar con la construcción  del documento.</t>
  </si>
  <si>
    <t/>
  </si>
  <si>
    <t>Estructuración del plan de estudios</t>
  </si>
  <si>
    <t>Pago tiquetes y hospedaje</t>
  </si>
  <si>
    <t>Actualización del documento maestro de acuerdo con el plan de estudios ajustado para envio al men</t>
  </si>
  <si>
    <t xml:space="preserve"> Pasajes aereos y viaticos 4 dias</t>
  </si>
  <si>
    <t>Estructurar, elaborar y tramitar documento maestro programa en ingeniería de procesos farmmacéuticos</t>
  </si>
  <si>
    <t>Presentación de la propuesta  del plan de estudios al concejo académico</t>
  </si>
  <si>
    <t>Adquisición del equipos, manteniemiento de existentes</t>
  </si>
  <si>
    <t xml:space="preserve">Construcción del documento maestro del programa </t>
  </si>
  <si>
    <t xml:space="preserve">Contratación </t>
  </si>
  <si>
    <t>Presentación para aprobación del documento ante Consejo Directivo</t>
  </si>
  <si>
    <t>Registro del documento  ante el SACES para asignación pares académicos</t>
  </si>
  <si>
    <t>Para el laboratorio de tratamientos térmicos se tiene informe del estado del laboratorio y para los equipos de CNS y de máquinas y herramientas se han solicitado 2 cotizaciones para establecer necesidades.
Para el mes de abril se espera tener lass cotizaciones y empezar la realización de estudios previos e informe de metrología.</t>
  </si>
  <si>
    <t>Organización del 5to congreso en nuevas tendencias del conocimientos  internacional con la alianza colombo bulgara.
Participación en el segundo congreso de energias renobables y smart grid en shangai.
En el mes de abril se continuara con la programación del 5to congreso.</t>
  </si>
  <si>
    <t>Se realiza el contacto con compensar  para solicitar cotizaciones para espacios, se establecieron las líneas del congreso.
En abril se sdebe tener el espacio e iniciar búsqueda conferencista y organización del evento.</t>
  </si>
  <si>
    <t>Se revisan los syllabus y se envian las observaciones  pertinentes a los docentes  para  su corrección.
En el mes de abril se espera tener las respuestas y acciones correctivas para verificar las actualizaciones del syllabus.</t>
  </si>
  <si>
    <t>Se empieza la realización de la justificación y bibliografia necesaria para el programa de universidades nacionales e internacionales.
Para el mes de abril se espera adelantar el estado del arte, terminar la justificación y tener un documento bas (Borrador)</t>
  </si>
  <si>
    <t>Solicitud de Acreditación</t>
  </si>
  <si>
    <t>Avance  Facultad Procesos Industriales</t>
  </si>
  <si>
    <t>No hay acción por realizar, pero se resalta la labor de la decanatura</t>
  </si>
  <si>
    <t>Compra de máquinas  y equipos</t>
  </si>
  <si>
    <t>Se han capacitado en 4 de los 8 modulos en el manejo de equipos y construcción de guías de aprendizaje. (Ministerio Francia)
En el mes de abril se espera dar inicio al 5to módulo de manejo de equipos y construcción de guías.</t>
  </si>
  <si>
    <t>Se nombra junta directiva de RIEM, Se recibe invitación para la participación en el congreso internacional de ingeniería electromecánica en la UTPC de Duitama (Seminario de eficiencia energética).
En el mes de abril se espera motivar a otras universidades (UAN,  FPS De Santander) para la particiáción en RIEM y así mismo en el congreso ya escrito.</t>
  </si>
  <si>
    <t>Se revisaron la información de los syllabus por semestre. En el mes de abril se espera las reuniones de áreas para recibir retroalimentación de docentes (retroalimentación en bibliografia).</t>
  </si>
  <si>
    <t>Comnstrucción PEP</t>
  </si>
  <si>
    <t>Se adelanta un 95% en el informe de conidicones iniciales. Se espera en el mes de Abril terinar el documento de conidiciones iniciales en un 100%.</t>
  </si>
  <si>
    <t>Avance  Facultad Electromecánica</t>
  </si>
  <si>
    <t>ESPECIALIZACIONES</t>
  </si>
  <si>
    <t>Adquisición elementos administración de especializaciones</t>
  </si>
  <si>
    <t>Adquisición de elementos</t>
  </si>
  <si>
    <t>Impresora</t>
  </si>
  <si>
    <t>Se reciben inidicaciones del área de Tecnología donde informan que por el momento no es posible la adquicisión de la impresora. Sin embargo también se deja precedente de solicitud de impresora  a través de la mesa de ayuda. Se da cierre a esta actvidad hasta tener nueva información acerca de este tema.</t>
  </si>
  <si>
    <t>Se espera que la impresora se entregue en marzo</t>
  </si>
  <si>
    <t>Computador para la secretaria que sea asignada a la coordinación de especializaciones</t>
  </si>
  <si>
    <t>Debido a la no contratación del personal de apoyo a la facultad, se termina esta actividad</t>
  </si>
  <si>
    <t>Se espera respuesta por el área encargada</t>
  </si>
  <si>
    <t>Recurso humano: secretaria  (especializaciones)</t>
  </si>
  <si>
    <t>Elaboración de planillas de asistencia. Atención de estudiantes y docentes en ausencia del coordinador.</t>
  </si>
  <si>
    <t>Persona de apoyo para la coordinación de especializaciones</t>
  </si>
  <si>
    <t>Por falta de presupuesto no se puede contratar la persona de apoyo para la facultad, se da cierre a esta actvidad al 100%, teniendo como precedente que se realiza todo el proceso establecido por el área de contratación</t>
  </si>
  <si>
    <t>Se espera disponibilidad pesupuestal para la contratación del profesional</t>
  </si>
  <si>
    <t>Tarjetas para instrumentación (especializaciones)</t>
  </si>
  <si>
    <t>Dispositivo DAQ Multifunción de Bajo Costo</t>
  </si>
  <si>
    <t>Adquisición de dispositivo multifuncional NI USB-6000 para aplicaciones como registro de datos simples, medidas portatiles y experimentos academicos de laboratorio.</t>
  </si>
  <si>
    <t>Se tienen las especificaciones técnicas pero no se han realizado los estudios previos. Para el mes de Abril se espera tener estudios previos radicados</t>
  </si>
  <si>
    <t>Compra, reperación de máquinas  y equipos</t>
  </si>
  <si>
    <t>Se llega a un acierdo con KAISER  para la adquicisión de un compresor. En el mes de Abril que este funcionando el taller de nuemática. E hidroneumática</t>
  </si>
  <si>
    <t>Se tiene un 85 % de los froamtos actualizados. Para el mes de Abril se espera tener la totalidad de los síllabus.</t>
  </si>
  <si>
    <t>Avance  Facultad Especializaciones</t>
  </si>
  <si>
    <t>¿}</t>
  </si>
  <si>
    <t xml:space="preserve">Talleres y laboratorios (facultad procesos industriales) </t>
  </si>
  <si>
    <t>Insumos laboratorios</t>
  </si>
  <si>
    <t>Caladora 700 wats dewalt (JUEGO DE HOJAS)</t>
  </si>
  <si>
    <t>*Reporte de bajas de equipos y maquinaria en los talleres y laboratorios
*  Actualización del inventario de talleres y laboratorios</t>
  </si>
  <si>
    <t>Taladro percutor ½ “ (juego de brocas)</t>
  </si>
  <si>
    <t>Juego de brocas para madera y lamina</t>
  </si>
  <si>
    <t>Juego destornilladores pala- estrella</t>
  </si>
  <si>
    <t>Prensa de banco</t>
  </si>
  <si>
    <t>alicates</t>
  </si>
  <si>
    <t>cortafrios</t>
  </si>
  <si>
    <t>Segueta – (hojas de segueta)</t>
  </si>
  <si>
    <t xml:space="preserve">Compresor mini </t>
  </si>
  <si>
    <t xml:space="preserve">– juego de boquillas – pistolas para compresor </t>
  </si>
  <si>
    <t>Cautin con base.</t>
  </si>
  <si>
    <t>Relevo de 24 V de 14 pines con base.</t>
  </si>
  <si>
    <t xml:space="preserve"> Contactor de 24 V bobina DC.Que tenga un rango de capacidad de 0 a 9 amperios.</t>
  </si>
  <si>
    <t>Riel omega o DIN.Riel omega perforado.</t>
  </si>
  <si>
    <t>Remaches POP 1/8.</t>
  </si>
  <si>
    <t>Bandeja de lamina.</t>
  </si>
  <si>
    <t>Llaves bristol.Milimetricas de 1.5mm a 14mm. Juego</t>
  </si>
  <si>
    <t>Llaves bristol.Pulgadas de 14 piezas de 1/16 a 3/8. Juego</t>
  </si>
  <si>
    <t>Llaves mixtas.Milimetricas de 4mm a 19mm. Juego</t>
  </si>
  <si>
    <t>Temporizadores a la conexión.Temporizadores electronicos ON DELAY.</t>
  </si>
  <si>
    <t>Temporizadores a la desconexión.Temporizadores electronicos OFF DELAY.</t>
  </si>
  <si>
    <t>Arrancador para motor de 5 HP.</t>
  </si>
  <si>
    <t>Arrancador para motor de 10 HP.</t>
  </si>
  <si>
    <t>Cables bananas bananas largos.Que sean minimo de un metro de largo y que permita conexión en sus terminales banana banana una encima de la otra.</t>
  </si>
  <si>
    <t>Reles térmicos.Tienen que ser de esta marca para que que se puedan conectar con los contactores Schneider de referencia LC1D32.</t>
  </si>
  <si>
    <t>Bateria de 9 voltios.Posiblemente que sean recargables con su respectivo cargador.</t>
  </si>
  <si>
    <t>Bombillos de 100 Vatios.Posible luz led.</t>
  </si>
  <si>
    <t>RosetasQue sean en pasta  y su conexión sea con tornillo ya que las actuales que quedan no se les puede hacer mantenimiento.</t>
  </si>
  <si>
    <t>Crema para soldar estaño</t>
  </si>
  <si>
    <t>EstañoQue sea de referencia TS-502.</t>
  </si>
  <si>
    <t>Convertidor de USB a SERIALQue sea de referencia TU-S9 para que se pueda conectar con el cable del LOGO.</t>
  </si>
  <si>
    <t>Interruptores conmutables.</t>
  </si>
  <si>
    <t>Pilas AA de 1.5 voltios. Pares</t>
  </si>
  <si>
    <t>Acrilicos para base de LOGOEstos acrilicos deben tener estas medidas 15cm de ancho, 20cm de alto y 10cm de base. Este acrilico debe de venir en forma de "L".</t>
  </si>
  <si>
    <t>Cinta velcro</t>
  </si>
  <si>
    <t>Bateria para osciloscopio.Debe ser de referencia PM9086 la cual es compatible con el scopemeter Fluke PM93.</t>
  </si>
  <si>
    <t>Equipo de alineación laser</t>
  </si>
  <si>
    <t>Lámina de cobre de 6mm</t>
  </si>
  <si>
    <t>Variadores de velocidadPara motor AC trifásico maximo a 2 HP.</t>
  </si>
  <si>
    <t>Acople Renold</t>
  </si>
  <si>
    <t>Panel solar 17 Voltios a  5W.</t>
  </si>
  <si>
    <t>Juego de terrajas</t>
  </si>
  <si>
    <t>Bateria seca 12V a 7A.</t>
  </si>
  <si>
    <t>Bateria seca 6V a 5A.</t>
  </si>
  <si>
    <t>Medidor digital de potencia activa trifasica.</t>
  </si>
  <si>
    <t>Motor IV Whirlpool USA.</t>
  </si>
  <si>
    <t>Cables caiman caiman Que sean 50 cm como minimo de longitud y que su terminal caiman sea de medida de 4.3 cm.</t>
  </si>
  <si>
    <t>Watimetros AC.Que se encuentre dentro de un rango mayor o igual a 600 Watios y menor o igual a 1500 Watios.</t>
  </si>
  <si>
    <t>Pulsador doble interruptor de boton.Que sean de referencia XB2-BL8425.</t>
  </si>
  <si>
    <t>Pulsador interruptor de boton rojo.Que sea de referencia LAY5-BA42.</t>
  </si>
  <si>
    <t>Pulsador interruptor de boton verde.Que sea de refencia XB2-BA31.</t>
  </si>
  <si>
    <t>Pulsador interruptor de boton negro.Que sea de referencia LAY5-BA42.</t>
  </si>
  <si>
    <t>Switch negro selector de 3 posiciones. Que sea de referencia XB4BD33.</t>
  </si>
  <si>
    <t>Paro de emergencia tipo hongo con enganche.</t>
  </si>
  <si>
    <t>Cable flexible rojoCable TFF 16 AWG 600V.</t>
  </si>
  <si>
    <t>Cable flexible negroCable TFF 16 AWG 600V.</t>
  </si>
  <si>
    <t>Borneras Ref: 36010, Corriente: 10A paquetes de 10 unidades</t>
  </si>
  <si>
    <t>Terminales de ojo de 6 mm. Paquetes de 1000 Unidades</t>
  </si>
  <si>
    <t>Conectores tipo banana hembra Rojos.Refencia RC170, tipo aislado.</t>
  </si>
  <si>
    <t>Conectores tipo banana hembra Negros.Refencia RC170, tipo aislado.</t>
  </si>
  <si>
    <t>Destornillador Perillero de 6" X 1/8.</t>
  </si>
  <si>
    <t>Hoja de segueta para aluminio  Unidades</t>
  </si>
  <si>
    <t>Acpm galón</t>
  </si>
  <si>
    <t>BARSOL  Galón</t>
  </si>
  <si>
    <t>bentonita bulto</t>
  </si>
  <si>
    <t>Gratas marca fuller  Unidades</t>
  </si>
  <si>
    <t>Respiradores para polvo  unidad</t>
  </si>
  <si>
    <t>Respirador 3M 8511 N95 para Polvos unidades</t>
  </si>
  <si>
    <t>Lija 360  Abracol pliegos</t>
  </si>
  <si>
    <t>Fundente para aluminio kilos</t>
  </si>
  <si>
    <t>lija 320  Abracol pliegos</t>
  </si>
  <si>
    <t>lija 100  Abracol pliegos</t>
  </si>
  <si>
    <t>lija 240  Abracol pliegos</t>
  </si>
  <si>
    <t>puntillas de 2"x11  libras</t>
  </si>
  <si>
    <t>puntillas de 2"x14 libras</t>
  </si>
  <si>
    <t>puntillas de1" x 8  libras</t>
  </si>
  <si>
    <t>Percloro etileno  galón</t>
  </si>
  <si>
    <t>Trietanol amina kilos</t>
  </si>
  <si>
    <t>Alambre dulce  kilos</t>
  </si>
  <si>
    <t>Carpincol mr-60  4 kg</t>
  </si>
  <si>
    <t xml:space="preserve">Tarjeta Arduino Mega </t>
  </si>
  <si>
    <t xml:space="preserve">Tarjeta arduino Uno R3 </t>
  </si>
  <si>
    <t xml:space="preserve">7-segment display (Ánodo común) </t>
  </si>
  <si>
    <t xml:space="preserve">7-segment display (Cátodo común) </t>
  </si>
  <si>
    <t xml:space="preserve">Button (normalmente abierto) </t>
  </si>
  <si>
    <t xml:space="preserve">Ethernet Shield W5100 Arduino </t>
  </si>
  <si>
    <t xml:space="preserve">Modulo de Rele  Arduino 8 canales 5v.  </t>
  </si>
  <si>
    <t xml:space="preserve">Módulo de Rele Arduino 16 canales 12v </t>
  </si>
  <si>
    <t xml:space="preserve">Modulo GPS Neo-6m Ublox c/ Antena Tx/rx 232 Arduino (Con Antena) </t>
  </si>
  <si>
    <t xml:space="preserve">Módulo L298n Puente H Arduino </t>
  </si>
  <si>
    <t xml:space="preserve">Display Matriz de puntos Led 8X8 Controlador Max 7219 Arduino </t>
  </si>
  <si>
    <t xml:space="preserve">Módulo Rf 315/433 MHz Transmisor y receptor Arduino </t>
  </si>
  <si>
    <t xml:space="preserve">Joystick PS2 Arduino </t>
  </si>
  <si>
    <t xml:space="preserve">LCD Key Pad Shield Arduino </t>
  </si>
  <si>
    <t xml:space="preserve">Pantalla Tactil Lcd 3.2 Para Arduino Con Socket Para Sd (Arduino Mega) </t>
  </si>
  <si>
    <t xml:space="preserve">Módulo Inalambrico WiFi Esp8266 Arduino </t>
  </si>
  <si>
    <t xml:space="preserve">Servomotor Micro Servo Sg90 Trower Pro Arduino </t>
  </si>
  <si>
    <t xml:space="preserve">Sensor Mq9 Alcohol </t>
  </si>
  <si>
    <t xml:space="preserve">Sensor Mq2 Gas </t>
  </si>
  <si>
    <t xml:space="preserve">Sensor Mq3 Humo </t>
  </si>
  <si>
    <t xml:space="preserve">Modulo Bluetooth  Hc-06 Arduino </t>
  </si>
  <si>
    <t xml:space="preserve">Sensor de distancia Hc - cr04 Ultrasonido Arduino </t>
  </si>
  <si>
    <t xml:space="preserve">Mini termóstato digital W1209 con sensor (Termocupla) Arduino </t>
  </si>
  <si>
    <t xml:space="preserve">RGB - LED Arduino </t>
  </si>
  <si>
    <t xml:space="preserve">Modulo Encoder Rotatorio Arduino </t>
  </si>
  <si>
    <t xml:space="preserve">Modulo Sensor Tacometro Encoder Optico Arduino Ssdielect  </t>
  </si>
  <si>
    <t xml:space="preserve">Shield Lcd Tft Touch 2.4 Pulgadas Arduino (Arduino Uno) </t>
  </si>
  <si>
    <t xml:space="preserve">USB Host Shield 2.0 Para Arduino </t>
  </si>
  <si>
    <t xml:space="preserve">Modulo Switch De Inclinacion Ky-020 Arduino </t>
  </si>
  <si>
    <t xml:space="preserve">Xbee Pro S2b - 60mw Arduino </t>
  </si>
  <si>
    <t xml:space="preserve">Shield Xbee V3 Para Arduino Uno y Mega </t>
  </si>
  <si>
    <t xml:space="preserve">Modulo Slot O Adaptador De Sd Para Arduino </t>
  </si>
  <si>
    <t xml:space="preserve">Adaptador Micro-sd Micro Sdhc Lectura-escritura Spi Arduino </t>
  </si>
  <si>
    <t xml:space="preserve">Teclado Matricial 4x4 Arduino Tipo Membrana Arduino </t>
  </si>
  <si>
    <t xml:space="preserve">Microcontrolador Atmega328p-pu Arduino </t>
  </si>
  <si>
    <t xml:space="preserve">Sensor Temperatura Y Humedad Dht11 </t>
  </si>
  <si>
    <t xml:space="preserve">Sensor De Sonido,ruido Para Mcu Y Arduino, Alta Sensibilidad </t>
  </si>
  <si>
    <t xml:space="preserve">Fuente De Voltaje 12v/1a Para Arduino </t>
  </si>
  <si>
    <t xml:space="preserve">Sensor De Movimiento Pir Hc-sr501 Sensor Infrarrojo Arduino </t>
  </si>
  <si>
    <t xml:space="preserve">Puente rectificador Br 106  </t>
  </si>
  <si>
    <t xml:space="preserve">Puente rectificador Kbpc1006  </t>
  </si>
  <si>
    <t xml:space="preserve">Puente rectificador Pb3008 </t>
  </si>
  <si>
    <t xml:space="preserve">condensadores electroliticos 1uF/50V </t>
  </si>
  <si>
    <t xml:space="preserve">condensadores electroliticos 10uF/50V </t>
  </si>
  <si>
    <t xml:space="preserve">condensadores electroliticos 100uF/50V </t>
  </si>
  <si>
    <t xml:space="preserve">condensadores electroliticos 1000uF/50V </t>
  </si>
  <si>
    <t xml:space="preserve">condensadores electroliticos 2200uF/50V </t>
  </si>
  <si>
    <t xml:space="preserve">Condensador electrolítico 4200uF/50V </t>
  </si>
  <si>
    <t xml:space="preserve">diodos 1n4007 </t>
  </si>
  <si>
    <t xml:space="preserve">diodos 1n4148 </t>
  </si>
  <si>
    <t xml:space="preserve">lm7805 </t>
  </si>
  <si>
    <t xml:space="preserve">lm7905 </t>
  </si>
  <si>
    <t xml:space="preserve">lm 7812 </t>
  </si>
  <si>
    <t xml:space="preserve">lm7912 </t>
  </si>
  <si>
    <t xml:space="preserve">lm317 </t>
  </si>
  <si>
    <t xml:space="preserve">lm337 </t>
  </si>
  <si>
    <t xml:space="preserve">condensador poliester 1nF/100V </t>
  </si>
  <si>
    <t xml:space="preserve">condensador poliester 10nF/100V </t>
  </si>
  <si>
    <t xml:space="preserve">condensador poliester 100nF/100V </t>
  </si>
  <si>
    <t xml:space="preserve">condensador poliester 250nF/100V </t>
  </si>
  <si>
    <t xml:space="preserve">condensador poliester 470nF/100V </t>
  </si>
  <si>
    <t xml:space="preserve">potenciometros lineales 100 ohm </t>
  </si>
  <si>
    <t xml:space="preserve">potenciometros lineales 1K ohm </t>
  </si>
  <si>
    <t xml:space="preserve">potenciometros lineales 10K ohm </t>
  </si>
  <si>
    <t xml:space="preserve">potenciometros lineales 5K ohm </t>
  </si>
  <si>
    <t xml:space="preserve">potenciometros lineales 50K ohm </t>
  </si>
  <si>
    <t xml:space="preserve">Potenciometro lineales 1M ohm </t>
  </si>
  <si>
    <t>Fuente de Voltage Dual cuatro canales a 5 Amp. Unidades</t>
  </si>
  <si>
    <t>Generador de funciones  con visualizador tipo Display Unidades</t>
  </si>
  <si>
    <t>Osciloscopio con puerto USB a 100 MHz de dos canales Unidades</t>
  </si>
  <si>
    <t>Rollos de cinta aislante (Dieléctrica) Rollos</t>
  </si>
  <si>
    <t>Soldadura estaño al 60%  de 1 mm Diametro Libras</t>
  </si>
  <si>
    <t>Cable duplex siliconado calibre AWG 12 a  600V Rollos</t>
  </si>
  <si>
    <t>Sonda osciloscopio  con atenuación 1X y 10X conector BNC Unidades</t>
  </si>
  <si>
    <t>Sonda para osciloscopio FLUKE 192, BPS 210-R mordaza 200 MHz atenuación 10:1 Unidades</t>
  </si>
  <si>
    <t>Sonda para generador de funciones con conector BNC  Unidades</t>
  </si>
  <si>
    <t>Protoboard WISH  No. 104-1 Unidades</t>
  </si>
  <si>
    <t>Punta Lógica Unidades</t>
  </si>
  <si>
    <t>Alicate pelacable regulable mini Unidades</t>
  </si>
  <si>
    <t>Destornillador para electricista tipo pala 6 X 150 mm Unidades</t>
  </si>
  <si>
    <t>Destornillador para electricista tipo estrella 6 X 150 mm Unidades</t>
  </si>
  <si>
    <t>Pilas Doble AA  Unidades</t>
  </si>
  <si>
    <t>Pilas de 9 Vol. (Cuadrada) Unidades</t>
  </si>
  <si>
    <t>Pinza miliamperimétrica AC/DC (Amprobe LH41A) Unidades</t>
  </si>
  <si>
    <t>Fusibles DMM - 11A (BUSS FUSE) Para multimetro Fluke Unidades</t>
  </si>
  <si>
    <t>Fusibles DMM - 44/100 (BUSS FUSE) Para multimetro Fluke Unidades</t>
  </si>
  <si>
    <t>Espuma limpiadora para carcasas  Unidades</t>
  </si>
  <si>
    <t>Cinnta de enmascarar 1/2" Rollos</t>
  </si>
  <si>
    <t>Cinta de enmascarar 3" Rollos</t>
  </si>
  <si>
    <t>COLBON - Colbon Universal Papel 245 Grs Unidades</t>
  </si>
  <si>
    <t>Bisturi Industrial Unidades</t>
  </si>
  <si>
    <t>Cinta trasparente   1/2" Rollos</t>
  </si>
  <si>
    <t>Cinta Transparente 2" Rollos</t>
  </si>
  <si>
    <t>Clips Mariposa  (Caja 50 Unidades) Cajas</t>
  </si>
  <si>
    <t>Resaltadores Unidaes</t>
  </si>
  <si>
    <t>Tinta para sellos Color Negra Unidades</t>
  </si>
  <si>
    <t>Grapa gancho cosedora estándar (X 5000 Unidades) Cajas</t>
  </si>
  <si>
    <t>Carpetas oficio Unidades</t>
  </si>
  <si>
    <t>Ganchos para carpetas (Legajador) Unidades</t>
  </si>
  <si>
    <t>Marcadores Borrable Cajas</t>
  </si>
  <si>
    <t>Valletillas Unidades</t>
  </si>
  <si>
    <t>Cinta doble fas 3M Rollos</t>
  </si>
  <si>
    <t>Corrector Unidades</t>
  </si>
  <si>
    <t>Henkel Pegante Instantáneo Super Bonder 3 Gramos Unidades</t>
  </si>
  <si>
    <t xml:space="preserve">Platina de 1.1/4 x 1/4 ( ancho x espesor)  Tramo x 6 metros c.r. </t>
  </si>
  <si>
    <t>30-</t>
  </si>
  <si>
    <t>Platina de 1/2 x 2.m.m. Tramo x 6 metros c.r. Ver muestra</t>
  </si>
  <si>
    <t>50-</t>
  </si>
  <si>
    <t xml:space="preserve">Platina de 1" x 3/16   Tramo x 6 metros c.r. </t>
  </si>
  <si>
    <t xml:space="preserve">Platina de 1-1/2 x  3/16 Tramo x 6 metros c.r. </t>
  </si>
  <si>
    <t xml:space="preserve">Platina de 2" x 1/4 Tramo x 6 metros c.r. </t>
  </si>
  <si>
    <t xml:space="preserve">Platina dwe 3"x3/8 Tramo x 6 metros c.r. </t>
  </si>
  <si>
    <t xml:space="preserve">Platina de 2-1/2 x1/2" Tramo x 6 metros c.r. </t>
  </si>
  <si>
    <t>20-</t>
  </si>
  <si>
    <t xml:space="preserve">Platina de 3/4 x 3/16" Tramo x 6 metros c.r. </t>
  </si>
  <si>
    <t xml:space="preserve">Platina de 3/4 x 1/4" Tramo x 6 metros c.r. </t>
  </si>
  <si>
    <t xml:space="preserve">Varilla redonda x1/4" lisa  Tramo x 6 metros c.r. </t>
  </si>
  <si>
    <t xml:space="preserve">Varilla  redonda  x 3/8" Tramo x 6 metros c.r. </t>
  </si>
  <si>
    <t xml:space="preserve">Varilla reddonda x 1/2" Tramo x 6 metros c.r. </t>
  </si>
  <si>
    <t xml:space="preserve">Varilla cuadrada x1/4" Tramo x 6 metros c.r. </t>
  </si>
  <si>
    <t xml:space="preserve">Varilla cuadrada x 3/8 Tramo x 6 metros c.r. </t>
  </si>
  <si>
    <t xml:space="preserve">Varilla cuadrada x 1/2 Tramo x 6 metros c.r. </t>
  </si>
  <si>
    <t xml:space="preserve">Angulo de 1.1/2 x 3/16" Tramo x 6 metros c.r. </t>
  </si>
  <si>
    <t xml:space="preserve">Angulo de 1.x1/8" Tramo x 6 metros c.r. </t>
  </si>
  <si>
    <t xml:space="preserve">Angulo de 3/4 x 1/8" Tramo x 6 metros c.r. </t>
  </si>
  <si>
    <t xml:space="preserve">Tubo agua negra de 2"pulg de diámetro x 2,5.m.m. Tramo x 6 metros c.r. </t>
  </si>
  <si>
    <t>10-</t>
  </si>
  <si>
    <t xml:space="preserve">Lámina C.R. calibre 24 2 metros x un metro </t>
  </si>
  <si>
    <t>15-</t>
  </si>
  <si>
    <t xml:space="preserve">Lámina C.R. calibre 22 2 metros x un metro </t>
  </si>
  <si>
    <t xml:space="preserve">Lámina C:R. calibre20 2 metros x un metro </t>
  </si>
  <si>
    <t xml:space="preserve">Lámina C:R: calibre 18 2 metros x un metro </t>
  </si>
  <si>
    <t>Soldadura Electrodo revestido-E-6013 x 1/8" Caja x 20 Kilos West-arco ( por la facilidad en  manejo en el aprendisaje por tipo de polaridad)</t>
  </si>
  <si>
    <t>60-</t>
  </si>
  <si>
    <t>Soldadura Electrodo revestido-E-7018 x 1/8" Caja x 20 Kilos West-arco ( por la facilidad en  manejo en el aprendisaje por tipo de polaridad)</t>
  </si>
  <si>
    <t>6-</t>
  </si>
  <si>
    <t>Soldadura Electrodo revestido-E-6010 x 1/8" Caja x 20 Kilos West-arco ( por la facilidad en  manejo en el aprendisaje por tipo de polaridad)</t>
  </si>
  <si>
    <t>3-</t>
  </si>
  <si>
    <t>Soldadura Electrodo revestido-E-6011 x 1/8" Caja x 20 Kilos West-arco ( por la facilidad en  manejo en el aprendisaje por tipo de polaridad)</t>
  </si>
  <si>
    <t xml:space="preserve">Alambre para el proceso de  soldar Mig ref. ER-70S-6 Calibre 0.35 Roll x 15 kilos </t>
  </si>
  <si>
    <t xml:space="preserve">Alambre galvanizado No.8 Rollo x 20 Kilos </t>
  </si>
  <si>
    <t>4-</t>
  </si>
  <si>
    <t xml:space="preserve">Alambre galvanizado No.10 Rollo x 20  kilos </t>
  </si>
  <si>
    <t xml:space="preserve">Alambre galvaanizado No:12 Rollo x 20 kilos </t>
  </si>
  <si>
    <t>Remachadora Manual profesional Marca sugerida stanley</t>
  </si>
  <si>
    <t>12-</t>
  </si>
  <si>
    <t xml:space="preserve">Remaches  pop ( o ciego)1/8 x 1/4 ( espesor x longitud) Caja x 0,25 millar </t>
  </si>
  <si>
    <t xml:space="preserve">Remaches  pop ( o ciego)1/8x 1/2( espesor x longitud) Caja x 0,25 millar </t>
  </si>
  <si>
    <t xml:space="preserve">Remaches pop (o ciego)  3/16x1/4(espesor x longitud) Caja x 0,25 millar </t>
  </si>
  <si>
    <t xml:space="preserve">Remaches pop (o ciego)  3/16x1/2(espesor x longitud) Caja x 0,25 millar </t>
  </si>
  <si>
    <t xml:space="preserve">vídrio rectangular para careta de soldar  por arco eléctrico Transparente </t>
  </si>
  <si>
    <t>300-</t>
  </si>
  <si>
    <t xml:space="preserve">Vídrio polarizado No:10 para careta de soldar por arco eléctrico polarizado </t>
  </si>
  <si>
    <t>200-</t>
  </si>
  <si>
    <t>Frontal careta protección ref.9014  Marca sugerida arseg-</t>
  </si>
  <si>
    <t>Marco para segueta Color amarillo Marca sugerida stanley</t>
  </si>
  <si>
    <t>Hoja para marco de segueta  para lámina ( 24 dientes x pulg) unidades Marca sugerida Sambik</t>
  </si>
  <si>
    <t>100-</t>
  </si>
  <si>
    <t>Hoja para marco de segueta  para hierro ( 18 dientes x pulg) unidades Marca sugerida sambik</t>
  </si>
  <si>
    <t>Grata o cepillo de acero con mango de madera ref: 4761 Marca sugerida: Fuller.-</t>
  </si>
  <si>
    <t>Cinta aislante  rollo  grande Negra  Marca sugerida: 3M</t>
  </si>
  <si>
    <t>Martillos de bola x dos libras Mango de madera Marca sugerida subiola-</t>
  </si>
  <si>
    <t>25-</t>
  </si>
  <si>
    <t>Lima plana bastarda x 8 pulgadas de largo con mango Marca sugerida dos limas  o Nicholson.-</t>
  </si>
  <si>
    <t>Lima plana  grano  finox 8 pulgadas de largo con mango marca sugerida dos limas o nicholson-</t>
  </si>
  <si>
    <t>Lima redonda de 3/8 x 8 pulg de largo con mango Marca sugerida  dos limas  o nicholson-</t>
  </si>
  <si>
    <t>Lima redonda de 1/4x 8 pulg de largo con mango Marca sugerida dos limas  o nicholson-</t>
  </si>
  <si>
    <t>Lima cuchilla de  x 6pulgadas con mango marca sugerida dos limas o nicholson-</t>
  </si>
  <si>
    <t>Lima  cuchilla de x 8 pulgadas con mango marca sugerida dos limas o nicholson-</t>
  </si>
  <si>
    <t>Lima  triangular x 6 pulgadas con mango marca sugerida dos limas o nicholson-</t>
  </si>
  <si>
    <t>Disco para pulidora de 7 x 1/4 x 7/8  ref 24-R Cajax10 Unidades Marca Sugerida dewald-</t>
  </si>
  <si>
    <t xml:space="preserve">Disco para pulidora de 4Pulgadas flop o (part-#50803 grit-40z Caja x 10 unidades </t>
  </si>
  <si>
    <t xml:space="preserve">Motortool ref DW 887 type 2  de 120V  con juego de puntas  </t>
  </si>
  <si>
    <t>(fresas) metálicas  y fresa abrasiva  Marca sugerida Dewalt</t>
  </si>
  <si>
    <t xml:space="preserve">Thinner x  galón canecas x 5 galones </t>
  </si>
  <si>
    <t>5-</t>
  </si>
  <si>
    <t xml:space="preserve">Varsol x galon canecas x 5 galones </t>
  </si>
  <si>
    <t>Pintura Esmalte color negro con  anticorrosivo Galón</t>
  </si>
  <si>
    <t xml:space="preserve">Pliego de lija # 1000 Pliegos </t>
  </si>
  <si>
    <t>Pliego de lija # 800 Pliegos</t>
  </si>
  <si>
    <t>Jeringa  de 5 cms  Unidades</t>
  </si>
  <si>
    <t>Viniltex blanco 5 galones  Pintuco Galones</t>
  </si>
  <si>
    <t>Guantes de nitrilo talla M marca Kleenguard G10 Talla S calibre grueso Cajas</t>
  </si>
  <si>
    <t>Guantes de nitrilo talla M marca Kleenguard G10 Talla M calibre grueso Cajas</t>
  </si>
  <si>
    <t>ACPM Galón</t>
  </si>
  <si>
    <t>Barra de silicona delgada para pistola de silicona pequeña. Unidades</t>
  </si>
  <si>
    <t>Maguera transparente de 5/16" Metros</t>
  </si>
  <si>
    <t>Brocas de 1/16" A 1/2" (29 Unidades) para metal Juegos</t>
  </si>
  <si>
    <t>Brocha Mona de 1" 1/2. Unidades</t>
  </si>
  <si>
    <t>Brocha Mona de 1". Unidades</t>
  </si>
  <si>
    <t>Brocha Mona de 2". Unidades</t>
  </si>
  <si>
    <t>Cartulina medidas 70 x 100 Pliegos</t>
  </si>
  <si>
    <t>Cinta Aislante Scotch Super 33 Unidades</t>
  </si>
  <si>
    <t>Colbon Kilo</t>
  </si>
  <si>
    <t>Gasolina Galones</t>
  </si>
  <si>
    <t>Maguera transparente de 1/4" Metros</t>
  </si>
  <si>
    <t>Guantes de nitrilo talla M marca Kleenguard G10 Talla L Cajas</t>
  </si>
  <si>
    <t>Limpiador de ranuras de pistón de 0 a 4" O DE 1/2" A 4" Unidades</t>
  </si>
  <si>
    <t>Pomada de estaño "La Unica" Unidades</t>
  </si>
  <si>
    <t>Maguera transparente de 1/8" Metros</t>
  </si>
  <si>
    <t>Maguera transparente de 3/16" Metros</t>
  </si>
  <si>
    <t>Marcador Industrial Marca DALO color Amarillo Unidades</t>
  </si>
  <si>
    <t>Marcador Industrial Marca DALO color Blanco Unidades</t>
  </si>
  <si>
    <t>Pegante Trabarosca Referencia 24231
 (Mediana Resistencia Color Azul). Unidades</t>
  </si>
  <si>
    <t>Pintura esmalte azul claro (5 Galones) Cuñete</t>
  </si>
  <si>
    <t>Pintura esmalte rojo bermellon. Galón</t>
  </si>
  <si>
    <t>Soldadura de estaño al 60 - 40 % para electrónica Carrete</t>
  </si>
  <si>
    <t>Protoboard de wish ref 104 de 2 regletas Unidades</t>
  </si>
  <si>
    <t>Pliego de lija # 120 Pliegos</t>
  </si>
  <si>
    <t>Pliego de lija # 200 Pliegos</t>
  </si>
  <si>
    <t>Pliego de lija # 300 Pliegos</t>
  </si>
  <si>
    <t>Pliego de lija # 400 Pliegos</t>
  </si>
  <si>
    <t>Pliego de lija # 500 Pliegos</t>
  </si>
  <si>
    <t>Pliego de lija #600 Pliegos</t>
  </si>
  <si>
    <t>Varsol por 4000 ml Galones</t>
  </si>
  <si>
    <t>Thinner  Galones</t>
  </si>
  <si>
    <t>Cable 14 AWG monofilar automotriz por 100 metros Rollos</t>
  </si>
  <si>
    <t>Portapila para pila de 9 V Unidades</t>
  </si>
  <si>
    <t>Porta-pilas para 2 pilas tipo AA Unidades</t>
  </si>
  <si>
    <t>Cable 14 AWG bifilar automotriz por 100 metros, verde, negro, blanco Rollos</t>
  </si>
  <si>
    <t>Pliego de Cartulina Unidades</t>
  </si>
  <si>
    <t>Pila AAA alcalina 4 unidades  Energizer Par</t>
  </si>
  <si>
    <t>Pila AA Energizer alcalina 4 unidades titanio Par</t>
  </si>
  <si>
    <t>Pila cudrada 9V Unidades</t>
  </si>
  <si>
    <t>Temperas Pelican Caja por 6 Unidades Cajas</t>
  </si>
  <si>
    <t>Pincel de diferentes tamaños  Unidades</t>
  </si>
  <si>
    <t>Cinta de enmascarar 12 mm x 40 metros Tesa Rollos</t>
  </si>
  <si>
    <t>Cinta de enmascarar de 8mm Rollos</t>
  </si>
  <si>
    <t>Cinta de enmascarar 18 mm x 40 metros Tesa Rollos</t>
  </si>
  <si>
    <t>Cinta de enmascarar 24 mm x 40 metros Tesa Rollos</t>
  </si>
  <si>
    <t>Silicona Líquida por 300 ml marca Merletto Unidades</t>
  </si>
  <si>
    <t>Balso Varilla 10 x 10 mm Unidades</t>
  </si>
  <si>
    <t>Varilla 1,5 cm ancho x 1,5 espesor x 91 cm largo balso  Unidades</t>
  </si>
  <si>
    <t>Balso Varilla De 6 x 6 mm Unidades</t>
  </si>
  <si>
    <t>Balso Varilla De 8 x 8 mm Unidades</t>
  </si>
  <si>
    <t>Balso Varilla De 12 x 12 mm Unidades</t>
  </si>
  <si>
    <t>Balso Redondo De 10 mm Cedro. Unidades</t>
  </si>
  <si>
    <t>Balso Redondo De 6 mm Cedro. Unidades</t>
  </si>
  <si>
    <t>Torquimetro de 1/2" Aguja 10-150 FT/LB AMPRO Ref: AMPRO-74701 Unidades</t>
  </si>
  <si>
    <t>Resistencias de 1/4 W de diferentes medidas Unidades</t>
  </si>
  <si>
    <t>Resistencias de 1/2 W de diferentes medidas Unidades</t>
  </si>
  <si>
    <t>Pegante Boxer Galón</t>
  </si>
  <si>
    <t>Carpincol mr - 60 1 galón Pegatex  Galón</t>
  </si>
  <si>
    <t>Estetoscopio para mecánica Unidad</t>
  </si>
  <si>
    <t>Destornillador estrella 1/4 x 4" Ref: 69145 Unidades</t>
  </si>
  <si>
    <t>Estopa  Kilos</t>
  </si>
  <si>
    <t>Desengrasante industrial x 4000 cc Lps Unidades</t>
  </si>
  <si>
    <t>Rodillo 9 pulgadas profesional felpa acrílica Goya Unidades</t>
  </si>
  <si>
    <t>Rodillo 3 pulgadas profesional felpa acrílica Goya Unidades</t>
  </si>
  <si>
    <t>Jeringa  de 10 cms  Unidades</t>
  </si>
  <si>
    <t>Jeringa  de 20 cms  Unidades</t>
  </si>
  <si>
    <t>Mandril cono 5 Jacobs Unidad</t>
  </si>
  <si>
    <t>Rueda esmeril tipo 1 grano A 46 Unidad</t>
  </si>
  <si>
    <t>Grata plana esmeril 8 pulgadas Bauker unidad</t>
  </si>
  <si>
    <t>Emeril de banco 6" 1/2Hp DEWALT Ref: DW752-B3 unidad</t>
  </si>
  <si>
    <t>Rueda esmeril tipo 1 grano AA 60
 Diametro 200 x 20 Unidad</t>
  </si>
  <si>
    <t>Desengrasante Para Manos Citrek Litros</t>
  </si>
  <si>
    <t>Escoba Unidades</t>
  </si>
  <si>
    <t>Lámina MDF de 1,5 mm de grosor Láminas</t>
  </si>
  <si>
    <t>Sierra Caladora Orbital "T" VV 4.5 Amp DEWALT Ref: DW300 Unidad</t>
  </si>
  <si>
    <t>Puntillas de 1" con cabeza por 250 gr Cajas</t>
  </si>
  <si>
    <t>Puntillas de 1" sin cabeza por 250 gr Cajas</t>
  </si>
  <si>
    <t>Amarre transparente 3,6 x 150 mm 100 unidades Ferrenovo Paquete</t>
  </si>
  <si>
    <t>Ferrenovo Amarre transparente 4,8 x 190 mm 100 unidades Paquete</t>
  </si>
  <si>
    <t>Bisturí ergonómico Red line unidades</t>
  </si>
  <si>
    <t>Cuchillas medianas repuesto Red line x 10 Unidades Unidades</t>
  </si>
  <si>
    <t>Caja de Marcador Borrable Pelikan 426 Color Verde x10. Cajas</t>
  </si>
  <si>
    <t>Caja de Marcador Borrable Pelikan 426 Color Rojo x10. Cajas</t>
  </si>
  <si>
    <t>Caja de Marcador Borrable Pelikan 426 Color Azul x10. Cajas</t>
  </si>
  <si>
    <t>Destornillador perillero 5/16" x 6" pala 150 mm #8 Stanley Unidades</t>
  </si>
  <si>
    <t>Destornillador perillero 5/16" x 6" estrella 150 mm #2 Stanley Unidades</t>
  </si>
  <si>
    <t>Cinta para empaque transparente 48 mm x 100 metros Unidades</t>
  </si>
  <si>
    <t>Recogedor N°. 2 VANYPLAS con perfil Unidad</t>
  </si>
  <si>
    <t>Torquimetro 1/2" 50-250FT-LB STANLEY Ref: ST13-572 Unidades</t>
  </si>
  <si>
    <t>Calibrador o Vernier Digital Mitutoyo 
de 150mm Modelo 500-171-20 CD-6" CX Unidad</t>
  </si>
  <si>
    <t>Fusible automotriz de 32 V y 10 A, color rojo Unidades</t>
  </si>
  <si>
    <t>Fusible automotriz de 32 V y 20 A, color transparente Unidades</t>
  </si>
  <si>
    <t>Fusible automotriz de 32 V y 20 A, color amarillo Unidades</t>
  </si>
  <si>
    <t>Fusible automotriz de 32 V y 15 A, color azul Unidades</t>
  </si>
  <si>
    <t>Fusible automotriz de 32 V y 3 A, color morado Unidades</t>
  </si>
  <si>
    <t>Fusible automotriz de 32 V y 30 A, color verde Unidades</t>
  </si>
  <si>
    <t>Fusible automotriz de 32 V y 5 A, color canela Unidades</t>
  </si>
  <si>
    <t>Interruptor de codillo metalico
 2 polos - UL (terminales) Unidades</t>
  </si>
  <si>
    <t>TIJERA 7" PLASTICO RECICLADO NEGRO OFFICE DEPOT Unidades</t>
  </si>
  <si>
    <t>Buzzer automotriz para 9 V Unidades</t>
  </si>
  <si>
    <t>Zumbador Buzzer Con Sonido 
Continuo De 5 V. Para Electronica Unidades</t>
  </si>
  <si>
    <t>Cautin Weller 40W Nar SP40 Unidades</t>
  </si>
  <si>
    <t>Martillo carpintero 13 onzas mango fibra Red Line Unidades</t>
  </si>
  <si>
    <t>Agua Desmineralizada COEXITO para batería 450 cc Unidades</t>
  </si>
  <si>
    <t>Bateria Seca Sellada Libre De Mantenimiento 12v 100a/h Unidad</t>
  </si>
  <si>
    <t>Líquido de frenos marca BEG 4 por 290 C.C Unidades</t>
  </si>
  <si>
    <t>Soldadura De Estaño Americana, Diámetro 1/8 , Una Libra Unidades</t>
  </si>
  <si>
    <t>Modulo L298n Puente H Control De Motor Para Arduino Unidades</t>
  </si>
  <si>
    <t>Transistor Bjt 2n2222 Npn Amplificador
 De Proposito General (Transistor NPN, Ic 600mA, Vceo 40 Vdc, Vcbo 75 Vdc, Vebo 6 Vdc, Pd 625mW). Unidades</t>
  </si>
  <si>
    <t>Transistor Bjt 2n2907 PNP Amplificador
 De Proposito General Unidades</t>
  </si>
  <si>
    <t>Circuito Integrado NE555 Unidades</t>
  </si>
  <si>
    <t>Cables para arduino Unidades</t>
  </si>
  <si>
    <t>Tablero Acrílico Borrable 120cm X80cm  Nuevo (con Cuadricula) Unidad</t>
  </si>
  <si>
    <t>Tubo termoencongible (Thermofit) de 1/16 pulgada (1,6 mm) de diámetro, color negro Metros</t>
  </si>
  <si>
    <t>Tubo termoencongible (Thermofit) de 1/2 pulgada (12,7 mm) de diámetro, color negro Metros</t>
  </si>
  <si>
    <t>Tubo termoencongible (Thermofit) de 3/32 pulgada (2,4 mm) de diámetro, color negro Metros</t>
  </si>
  <si>
    <t>Kit de tubo termoencongible (Thermofit) de 1/8 pulgada (3,2 mm) de diámetro, con 5 colores Kilo</t>
  </si>
  <si>
    <t>Capuchón de presión para cable calibre 22 a 18 AWG, color transparente  Modelo: 150-100 Unidades</t>
  </si>
  <si>
    <t>Capuchón de rosca metálica para cable calibre 22 a 16 AWG, color azul  Modelo: 150-110 Unidades</t>
  </si>
  <si>
    <t>Banco de terminales de 2 filas, 8 tornillos (Bornera) Unidades</t>
  </si>
  <si>
    <t>Banco de terminales de 2 filas, 24 tornillos (Bornera) Unidades</t>
  </si>
  <si>
    <t>Bornera con 3 tornillos   Modelo: TRT-03 Kilo</t>
  </si>
  <si>
    <t>Potenciómetro de carbón con interruptor, de 100 KOhms Unidades</t>
  </si>
  <si>
    <t>Potenciómetro de carbón con interruptor, de 1 MOhm Unidades</t>
  </si>
  <si>
    <t>Potenciómetro de carbón con interruptor, de 250 Kohms Unidades</t>
  </si>
  <si>
    <t>Potenciómetro de carbón con interruptor, de 5 KOhms  Unidades</t>
  </si>
  <si>
    <t>Micro interruptor con botón amarillo, para videojuegos o alarmas Unidades</t>
  </si>
  <si>
    <t>Micro interruptor con botón rojo, para videojuegos o alarmas Unidades</t>
  </si>
  <si>
    <t>Micro interruptor con botón verde, para videojuegos o alarmas Unidades</t>
  </si>
  <si>
    <t>Interruptor de balancín, de 1 polo, 1 tiro, 2 posiciones, con piloto Unidades</t>
  </si>
  <si>
    <t>Interruptor deslizable (Dip Interruptor) de 6 posiciones Unidades</t>
  </si>
  <si>
    <t>Interruptor de balancín, de 2 polos, 1 tiro, 2 posiciones, con piloto Unidades</t>
  </si>
  <si>
    <t>Interruptor deslizable (Dip Interruptor) de 4 posiciones Unidades</t>
  </si>
  <si>
    <t>Guantes Ingeniero Vaqueta Redline Unidades</t>
  </si>
  <si>
    <t>Monogafa Seguridad Clara Ventilacion  Karson Unidades</t>
  </si>
  <si>
    <t>Guantes Pvc Semicorrugado Azul Manga 60cm Zubiola Unidades</t>
  </si>
  <si>
    <t>Tapabocas Latexport Desechables Caja X 50 unds Cajas</t>
  </si>
  <si>
    <t>Bolsa Basura ARO Superfuerte PAGUE 30 LLEVE 36 und Unidades</t>
  </si>
  <si>
    <t>Palito Bambú Dispensador 3 Paquetes X 100 unds X 25 cm Unidades</t>
  </si>
  <si>
    <t>Cables para iniciar bateria 200 Amperios Unidades</t>
  </si>
  <si>
    <t>Papael para fotocopia reprograf tamaño oficio caja X 10 und X 75 g Cajas</t>
  </si>
  <si>
    <t>Bandas de caucho Qbiz calibre 22 x 1 lb Libras</t>
  </si>
  <si>
    <t>Peganotas Triton 5 colores x 500 hojas Unidades</t>
  </si>
  <si>
    <t>Fomi 4 Cartas World Amarillo 330 Paquete x10. Paquetes</t>
  </si>
  <si>
    <t>Fomi 4 Cartas World Azul claro 330 Paquete x10. Paquetes</t>
  </si>
  <si>
    <t>Fomi 4 Cartas World Azul medio 330 Paquete x10. Paquetes</t>
  </si>
  <si>
    <t>Fomi 4 Cartas World Azul rey 330 Paquete x10. Paquetes</t>
  </si>
  <si>
    <t>Fomi 4 Cartas World Beige 330 Paquete x10. Paquetes</t>
  </si>
  <si>
    <t>Fomi 4 Cartas World Blanco 330 Paquete x10. Paquetes</t>
  </si>
  <si>
    <t>Fomi 4 Cartas World Café 330 Paquete x10. Paquetes</t>
  </si>
  <si>
    <t>Fomi 4 Cartas World Fucsia 330 Paquete x10. Paquetes</t>
  </si>
  <si>
    <t>Fomi 4 Cartas World Gris 330 Paquete x10. Paquetes</t>
  </si>
  <si>
    <t>Fomi 4 Cartas World Lila 330 Paquete x10. Paquetes</t>
  </si>
  <si>
    <t>Fomi 4 Cartas World Morado 330 Paquete x10. Paquetes</t>
  </si>
  <si>
    <t>Fomi 4 Cartas World Naranja 330 Paquete x10. Paquetes</t>
  </si>
  <si>
    <t>Fomi 4 Cartas World Rojo 330 Paquete x10. Paquetes</t>
  </si>
  <si>
    <t>Fomi 4 Cartas World Rosado 330 Paquete x10. Paquetes</t>
  </si>
  <si>
    <t>Fomi 4 Cartas World Verde Claro 330 Paquete x10. Paquetes</t>
  </si>
  <si>
    <t>Fomi 4 Cartas World Verde Oscuro 330 Paquete x10. Paquetes</t>
  </si>
  <si>
    <t>Grasa de litio Unidades</t>
  </si>
  <si>
    <t>LUBRICANTE WD-40 11 ONZ + 20% WD-40 Unidades</t>
  </si>
  <si>
    <t>Cable hdmi alta definicion 5 metros Daiku Unidades</t>
  </si>
  <si>
    <t>Aceitera Manual de 250 mm. Unidades</t>
  </si>
  <si>
    <t>Pie de Rey 8"/200mm 1/128" HOPEX Unidades</t>
  </si>
  <si>
    <t>Pie de Rey 8"/200mm 1/128" Digital Mitutoyo Unidades</t>
  </si>
  <si>
    <t>Copa CTE 1/4" JGO 40 PZAS 4-14mm FORCE Juegos</t>
  </si>
  <si>
    <t>Estetoscopio de Mecanico Stanley Unidades</t>
  </si>
  <si>
    <t>Extractor de Tornillos 5/64-19/64 Stanley Unidades</t>
  </si>
  <si>
    <t>Escuadra 12"/300mm Combinada Mitutoyo Unidades</t>
  </si>
  <si>
    <t>Micrometro de Profundidad 0-150mm Mitutoyo Unidades</t>
  </si>
  <si>
    <t>Micrometros de Interiores de 0 a 25mm Unidades</t>
  </si>
  <si>
    <t>Micrometros de Interiores de 50 a 75mm Unidades</t>
  </si>
  <si>
    <t>Micrometros de Exteriores de 0 a 1" Unidades</t>
  </si>
  <si>
    <t>Micrometro de Exteriores 2"- 3" RES.0.001" Mitutoyo Unidades</t>
  </si>
  <si>
    <t>Micrometros de Exteriores de  1" a 2 " Unidades</t>
  </si>
  <si>
    <t>Multimetro Digital Automotriz Ref 88 Serie 5 Fluke Unidades</t>
  </si>
  <si>
    <t>Multitoma con fusible de 10 A. Unidades</t>
  </si>
  <si>
    <t>Prensas para banco N°3. Unidades</t>
  </si>
  <si>
    <t>Probador de fase  Unidades</t>
  </si>
  <si>
    <t>Comparador de caratula en mm Unidades</t>
  </si>
  <si>
    <t>Comparador de caratula en pulgadas Unidades</t>
  </si>
  <si>
    <t>Base para comparador de caratula Unidades</t>
  </si>
  <si>
    <t>Pistola de Silicona 3/8" Unidades</t>
  </si>
  <si>
    <t>Pistola de Silicona 1/2" Unidades</t>
  </si>
  <si>
    <t>Destornillador de estrella Stanley 1/4 x 4" Mango Azul referencia 69-145 Unidades</t>
  </si>
  <si>
    <t>Cargador de baterias  6/12V 30/60/200/300A Unidad</t>
  </si>
  <si>
    <t>Micrómetro para Exteriores en juego de 0 - 6"  Unidad</t>
  </si>
  <si>
    <t>Torcometro de aguja 1/2" 150 ft/lb  Unidad</t>
  </si>
  <si>
    <t>Probador de circuitos electricos automotriz Unidad</t>
  </si>
  <si>
    <t>Regulador de encendido electronico Unidad</t>
  </si>
  <si>
    <t>Switch de encendido electronico Unidad</t>
  </si>
  <si>
    <t>Filtro de aceite Marca Kia motors Referencia 26300 - 42040 Unidades</t>
  </si>
  <si>
    <t>Distribuidor de platinos (Encendido). Unidad</t>
  </si>
  <si>
    <t>Amperímetro Unidad</t>
  </si>
  <si>
    <t>Filtro de aire desmontable. Unidades</t>
  </si>
  <si>
    <t>Indicador de combustible Unidad</t>
  </si>
  <si>
    <t>Motor de arranque. Unidad</t>
  </si>
  <si>
    <t>Circuito de alta (Cables). Juego</t>
  </si>
  <si>
    <t>Filtro de aceite Referencia ML - 1089 Unidades</t>
  </si>
  <si>
    <t>Radiador, termostato y mangueras. Juego</t>
  </si>
  <si>
    <t>Tapa de las valvulas de aceite. Unidad</t>
  </si>
  <si>
    <t>Circuito de alta. Unidad</t>
  </si>
  <si>
    <t>Filtro de aire. Unidades</t>
  </si>
  <si>
    <t>Pinza Voltiamperimétrica Unidades</t>
  </si>
  <si>
    <t>Sensor de temperatura Digital con termocupla Unidades</t>
  </si>
  <si>
    <t>Higrómetro análogo Unidades</t>
  </si>
  <si>
    <t>Anemómetro digital Unidades</t>
  </si>
  <si>
    <t>Termómetro de Mercurio Unidades</t>
  </si>
  <si>
    <t>Medidor de energía Unidades</t>
  </si>
  <si>
    <t>Peine para serpentín Unidades</t>
  </si>
  <si>
    <t>Jabón en Polvo Kilos</t>
  </si>
  <si>
    <t>Codos para tubería de cobre 1/2" Kilos</t>
  </si>
  <si>
    <t>Codos para tuberia de Cobre 3/16" Unidades</t>
  </si>
  <si>
    <t>Codos para tubería de cobre 5/16" Unidades</t>
  </si>
  <si>
    <t>Uniones para tubería de cobre de 1/2" Unidades</t>
  </si>
  <si>
    <t>Uniones para tubería de cobre de 3/16" Unidades</t>
  </si>
  <si>
    <t>Uniones para tubería de cobre de 5/16" Unidades</t>
  </si>
  <si>
    <t>Cinta para embalaje de cajas Unidades</t>
  </si>
  <si>
    <t>Soldadura de Plata Kilo</t>
  </si>
  <si>
    <t>Pipeta de refrigerante R134A de 30 Lbs. Unidad</t>
  </si>
  <si>
    <t>Gas map Botellas</t>
  </si>
  <si>
    <t>Antorcha para botella de gas map Unidades</t>
  </si>
  <si>
    <t>Aceite Sintético para Refrigerante R134A Unidades</t>
  </si>
  <si>
    <t>Valvulas Gusanillo Unidades</t>
  </si>
  <si>
    <t>Rubatex para tuberia de 1/2" Metros</t>
  </si>
  <si>
    <t>Rubatex para tuberia de 3/16" Metros</t>
  </si>
  <si>
    <t>Rubatex para tuberia de 5/16" Metros</t>
  </si>
  <si>
    <t>Thinner  Galón</t>
  </si>
  <si>
    <t>Varsol Galón</t>
  </si>
  <si>
    <t>Amarre Plástico de 10 cms Paquetes</t>
  </si>
  <si>
    <t>Manómetros para refrigeración de alta presión de 0 a 500 PSI Unidades</t>
  </si>
  <si>
    <t>Manómetros para refrigeración de baja presión de -30 a 120 PSI (Vácio) Unidades</t>
  </si>
  <si>
    <t>Doblatubo para tuberia de cobre de 3/16 hasta 3/4" Unidad</t>
  </si>
  <si>
    <t>Juego de expansores para tubería de cobre Unidad</t>
  </si>
  <si>
    <t>Cepillo de dientes Unidades</t>
  </si>
  <si>
    <t>Esponjilla de losa Unidades</t>
  </si>
  <si>
    <t>Multimetro con termocupla Unidades</t>
  </si>
  <si>
    <t>compresor con refrigerante R290 de 3/4 HP Unidad</t>
  </si>
  <si>
    <t>Bomba de vacío Unidad</t>
  </si>
  <si>
    <t>Aire de ventana con ventiladores centrífugos Unidad</t>
  </si>
  <si>
    <t>cinta para sinfín de 1/4 uña de gato para corte de madera starrett pulgadas</t>
  </si>
  <si>
    <t xml:space="preserve">6  </t>
  </si>
  <si>
    <t>hoja para segueta 12"x 1/2 x 18 dientes (por 10 unidades) sandflex bahco pulgadas</t>
  </si>
  <si>
    <t>100</t>
  </si>
  <si>
    <t>hoja para segueta 12"x 1/2 x 24 dientes sandflex bahco pulgadas</t>
  </si>
  <si>
    <t>hoja para segueta mecanica de 12"x 1"x 050"( 6 cajas x 10 und) starrett pulgadas</t>
  </si>
  <si>
    <t>60</t>
  </si>
  <si>
    <t>buriles 5/16 de tusteno hss pulgadas</t>
  </si>
  <si>
    <t xml:space="preserve">50 </t>
  </si>
  <si>
    <t>buriles 3/8 de tusteno hss pulgadas</t>
  </si>
  <si>
    <t>buriles 1/2 de tusteno hss pulgadas</t>
  </si>
  <si>
    <t xml:space="preserve">brocas de centros # 3 hss </t>
  </si>
  <si>
    <t xml:space="preserve">brocas de centros #4 hss </t>
  </si>
  <si>
    <t xml:space="preserve">brocas de centros # 5 hss </t>
  </si>
  <si>
    <t xml:space="preserve">25 </t>
  </si>
  <si>
    <t xml:space="preserve">buriles de 1/4 de tusteno hss </t>
  </si>
  <si>
    <t>machos de 1/2 nf dormer pulgadas</t>
  </si>
  <si>
    <t xml:space="preserve">10 </t>
  </si>
  <si>
    <t>machos de1/2 NC dormer pulgadas</t>
  </si>
  <si>
    <t>machos de 5/16 " NC dormer pulgadas</t>
  </si>
  <si>
    <t>machos de 5/16 " NF dormer pulgadas</t>
  </si>
  <si>
    <t>machos de 1/4 " NC dormer pulgadas</t>
  </si>
  <si>
    <t>machos de 1/4 " NF dormer pulgadas</t>
  </si>
  <si>
    <t>machos de 3/8 " NC dormer pulgadas</t>
  </si>
  <si>
    <t>machos de 3/16 NF dormer pulgadas</t>
  </si>
  <si>
    <t>machos de 3/16 NC dormer pulgadas</t>
  </si>
  <si>
    <t>machos de 3/8 " NF dormer pulgadas</t>
  </si>
  <si>
    <t>barra para interiores de 1/4 de tusteno  pulgadas</t>
  </si>
  <si>
    <t xml:space="preserve">15 </t>
  </si>
  <si>
    <t>barra para interiores de 3/8 de tusteno  pulgadas</t>
  </si>
  <si>
    <t>barra para interiores de 1/2 de tusteno  pulgadas</t>
  </si>
  <si>
    <t>barra para interiores de 3/4 de tusteno  pulgadas</t>
  </si>
  <si>
    <t>brocas 1/4 "   pulgadas</t>
  </si>
  <si>
    <t>brocas 3/16 "   pulgadas</t>
  </si>
  <si>
    <t>brocas de 1/8"  pulgadas</t>
  </si>
  <si>
    <t>brocas 5/16"   pulgadas</t>
  </si>
  <si>
    <t>brocas 3/8"   pulgadas</t>
  </si>
  <si>
    <t>brocas de 1/16  pulgadas</t>
  </si>
  <si>
    <t>brocas 1mm, 2mm,3mm,4mm,5mm,6mm,7mm,8mm,9mm,10mm,11mm,12mm,13mm  mm</t>
  </si>
  <si>
    <t>brocas 1" con vastago de media "  pulgadas</t>
  </si>
  <si>
    <t>brocas 7/8" con sesgo de media"  pulgadas</t>
  </si>
  <si>
    <t>brocas 5/8"  con sesgo de media"  pulgadas</t>
  </si>
  <si>
    <t>escareadores 3mm,4mm,5mm,6mm,7mm,8mm,9mm,10mm,11mm,12mm,13mm,14mm,15mm dormer milimetros</t>
  </si>
  <si>
    <t>resina colrepox 6090a con su endurecedor colrepox 1956b  kl</t>
  </si>
  <si>
    <t xml:space="preserve">30 </t>
  </si>
  <si>
    <t>resina colrepox 1404a con su endurecedor 3404b Epoxico kl</t>
  </si>
  <si>
    <t>resina colrepox 1840a con su endurecedor colrepox 2627 b  colrepox col quimicos kl</t>
  </si>
  <si>
    <t xml:space="preserve">poliuletano estructural de 110 a250 densidad kg x 1m cubico  </t>
  </si>
  <si>
    <t>brocas de 13 mm con sesgo de 1/2 dormer pulgadas</t>
  </si>
  <si>
    <t>brocas de 14 mm con sesgo de media dormer pulgadas</t>
  </si>
  <si>
    <t>brocas de 15 mm con sesgo de 1/2 dormer pulgadas</t>
  </si>
  <si>
    <t>brocas de 16 mm con sesgo de media dormer pulgadas</t>
  </si>
  <si>
    <t>laminas de mdf de 3mm de espesor x1.50cm x 2.44 cm  lamina</t>
  </si>
  <si>
    <t>laminas de mdf de 5mm de espesor x1.50cm x 2.44 cm  lamina</t>
  </si>
  <si>
    <t>Laminas de MDF  9 mm de espesor x 150 x 244 cm  lamina</t>
  </si>
  <si>
    <t xml:space="preserve">20 </t>
  </si>
  <si>
    <t>Laminas de MDF  12 mm de espesor x 150 x 244 cm  lamina</t>
  </si>
  <si>
    <t>laminas de MDF 15 mm de espesor x 150 x 244cm  lamina</t>
  </si>
  <si>
    <t>laminas mdf 19 mm de espesor x 1.50 x2.44 cm  laminas</t>
  </si>
  <si>
    <t>laminas de pino chileno 5mm arauco laminas</t>
  </si>
  <si>
    <t xml:space="preserve">Laminas de triplex 3mm  </t>
  </si>
  <si>
    <t>laminas de triplex 5mm pizano pizano lamina</t>
  </si>
  <si>
    <t>laminas de triplex 9 mm pizano pizano lamina</t>
  </si>
  <si>
    <t>laminas de triplex 12mm pizano pizano lamina</t>
  </si>
  <si>
    <t xml:space="preserve">laminas de triplex 15 mm pizano pizano </t>
  </si>
  <si>
    <t xml:space="preserve">laminas de triplex 19 mm pizano pizano </t>
  </si>
  <si>
    <t>Cercos de madera de 10 cm X 10 cm en Amarillo comino madera natural cercos</t>
  </si>
  <si>
    <t>Cercos de madera de 10 cm X 10 cm en Flor morado madera natural piezas de madera</t>
  </si>
  <si>
    <t>tabla de pino de 3.90 mts x 4cm x 19cm arauco tabla</t>
  </si>
  <si>
    <t>pliegos de lija  carburundun #60</t>
  </si>
  <si>
    <t>150</t>
  </si>
  <si>
    <t>pliegos de lija de agua carburundun #100</t>
  </si>
  <si>
    <t>pliegos de lija de agua carburundun #150</t>
  </si>
  <si>
    <t>pliegos de lija  de agua carburundun #240</t>
  </si>
  <si>
    <t>pliegos lija de agua abracol #360</t>
  </si>
  <si>
    <t xml:space="preserve"> pliegos lija de agua abracol #600</t>
  </si>
  <si>
    <t>pliegos lija tela esmeril abracol # 100</t>
  </si>
  <si>
    <t>pliegos lija tela esmeril abracol # 80</t>
  </si>
  <si>
    <t>Repuestos para rodillo de lijadora vertical oscilante de 3/8" abracol unidades</t>
  </si>
  <si>
    <t>10</t>
  </si>
  <si>
    <t>Repuestos para rodillo de lijadora vertical oscilante de 1/2" abracol unidades</t>
  </si>
  <si>
    <t>Repuestos para rodillo de lijadora vertical oscilante de 3/4" abracol unidades</t>
  </si>
  <si>
    <t>Repuestos para rodillo de lijadora vertical oscilante de 1" abracol unidades</t>
  </si>
  <si>
    <t>Repuestos para rodillo de lijadora vertical oscilante de 1 1/4" abracol unidades</t>
  </si>
  <si>
    <t>Repuestos para rodillo de lijadora vertical oscilante de 1 1/2" abracol unidades</t>
  </si>
  <si>
    <t>Repuestos para rodillo de lijadora vertical oscilante de 1 3/4" abracol unidades</t>
  </si>
  <si>
    <t>Repuestos para rodillo de lijadora vertical oscilante de 1 2" abracol unidades</t>
  </si>
  <si>
    <t>Repuestos para rodillo de lijadora vertical oscilante de 3" abracol unidades</t>
  </si>
  <si>
    <t>metros de lija tela esmeril roja asalox 20 mts x 10 pulgadas # 60</t>
  </si>
  <si>
    <t>pegante para madera carpincol carpincol galones</t>
  </si>
  <si>
    <t>6</t>
  </si>
  <si>
    <t>laca catalizada epoxica transparente philac galones</t>
  </si>
  <si>
    <t>thiner  galones</t>
  </si>
  <si>
    <t>20</t>
  </si>
  <si>
    <t>sellador para madera philaac galones</t>
  </si>
  <si>
    <t>pinceles planos y redondos #12</t>
  </si>
  <si>
    <t>50</t>
  </si>
  <si>
    <t>pinceles planos y redondos #10</t>
  </si>
  <si>
    <t>pistolas para silicona stanley unidades</t>
  </si>
  <si>
    <t>pinceles planos y redondos #8</t>
  </si>
  <si>
    <t>seguetas para caladora de banco con pines vermont american 15 dientes por pulgada</t>
  </si>
  <si>
    <t xml:space="preserve">Brochas de 1 1/2" zubiola </t>
  </si>
  <si>
    <t>25</t>
  </si>
  <si>
    <t>brochas de 3" zubiola pulgadas</t>
  </si>
  <si>
    <t>brochas de 1" zubiola pulgadas</t>
  </si>
  <si>
    <t>tornillos  shalliger o para aglomerado de 3/4"  unidades</t>
  </si>
  <si>
    <t>tornillos  shalliger o para aglomerado de 1"  unidades</t>
  </si>
  <si>
    <t>tornillos shallinger o para aglomerado 1 1/4"  unidades</t>
  </si>
  <si>
    <t>tornillos shallinger o para aglomerado 1 1/2"  Unidades</t>
  </si>
  <si>
    <t>tornillos shallinger o para aglomerado 1 3/4" madera  Unidades</t>
  </si>
  <si>
    <t xml:space="preserve">tormillos para shalliger o para aglomerado de 2" madera  </t>
  </si>
  <si>
    <t>Puntilla sin cabeza 3/4"  libras</t>
  </si>
  <si>
    <t>5</t>
  </si>
  <si>
    <t>Puntilla sin cabeza 1"  libras</t>
  </si>
  <si>
    <t>Puntilla sin cabeza 1 1/4"  libras</t>
  </si>
  <si>
    <t>puntilla sin cabeza de 1 1/2  libras</t>
  </si>
  <si>
    <t>Puntilla sin cabeza 2"  libras</t>
  </si>
  <si>
    <t>Resina poliester flexible Cristalan kilo</t>
  </si>
  <si>
    <t>Resina cristal 823 o resina para encapsular con su respectivo catalizador Cristalan Kilo</t>
  </si>
  <si>
    <t>Resina poliester preacelerada 856 con su respectivo catalizador Cristalan Kilo</t>
  </si>
  <si>
    <t xml:space="preserve">80 </t>
  </si>
  <si>
    <t>Estireno monomero  kilo</t>
  </si>
  <si>
    <t>Cera desmoldante simonis  galones</t>
  </si>
  <si>
    <t>3</t>
  </si>
  <si>
    <t>Carbonato de calcio  bulto de 25 - 30 kilos</t>
  </si>
  <si>
    <t xml:space="preserve"> 3 </t>
  </si>
  <si>
    <t>Talco industrial  bulto de 25 - 30 kilos</t>
  </si>
  <si>
    <t>Fibra de vidrio MAT 700  kilo</t>
  </si>
  <si>
    <t>15</t>
  </si>
  <si>
    <t>aerosil  gramos libras kilos</t>
  </si>
  <si>
    <t>Pigmentos para resina amarillo azul rojo blanco negro  gramos libras kilos</t>
  </si>
  <si>
    <t>Pigmentos metalico dorado  libras</t>
  </si>
  <si>
    <t>Mec peroxoximo - catalizador de la resina  kilo</t>
  </si>
  <si>
    <t>Cobalto acelerante de la resina  kilo</t>
  </si>
  <si>
    <t>Pet calibre 15 para termoformado rollo de 50 cm de ancho Polan kilo</t>
  </si>
  <si>
    <t>200</t>
  </si>
  <si>
    <t>Acrilico  de 3 mm Transparente  lamina</t>
  </si>
  <si>
    <t>Acrilico  de 5 mm Transparente  lamina</t>
  </si>
  <si>
    <t>PLA filamento para Impresión 3D de 1.75 mm negro ASUN Kilo</t>
  </si>
  <si>
    <t>PLA filamento para Impresión 3D de 1.75 mm Blanco ASUN kilo</t>
  </si>
  <si>
    <t>PLA filamento para Impresión 3D de 1.75 mm amarillo ASUN kilo</t>
  </si>
  <si>
    <t>PLA filamento para Impresión 3D de 1.75 mm azul ASUN kilo</t>
  </si>
  <si>
    <t>PLA filamento para Impresión 3D de 1.75 mm rojo ASUN kilo</t>
  </si>
  <si>
    <t>PLA filamento para Impresión 3D de 3 mm rojo ASUN kilo</t>
  </si>
  <si>
    <t>PLA filamento para Impresión 3D de 3 mm Gris ASUN kilo</t>
  </si>
  <si>
    <t>PLA filamento para Impresión 3D de 3 mm blanco ASUN kilo</t>
  </si>
  <si>
    <t>Filamento elastico para impresión de 1.75 mm rojo  kilo</t>
  </si>
  <si>
    <t>Nylon filamento para impresión de 1.75 mm   kilo</t>
  </si>
  <si>
    <t>Policarbonato filamento para impresión de 1.75 mm   kilo</t>
  </si>
  <si>
    <t>ABS filamento    de  3mm Blanco  kilo</t>
  </si>
  <si>
    <t>Polimadera filamento para impreiom de 1.75 mm  kilo</t>
  </si>
  <si>
    <t>Caretas de esmerilar  unidades</t>
  </si>
  <si>
    <t>escobas  unidades</t>
  </si>
  <si>
    <t>poliuretano estructural de 100 a 150 kilogramo/mt3   kilos</t>
  </si>
  <si>
    <t>silicona para moldes con su respectivo catalizador  kilos</t>
  </si>
  <si>
    <t>poliuletano piel integral entre A Y B  kilos</t>
  </si>
  <si>
    <t>espatulas metalicas  de 1"x 4" zubiola pulgadas</t>
  </si>
  <si>
    <t>Pet calibre 15 para termoformado rollo de 50 cm de ancho  metros</t>
  </si>
  <si>
    <t>Pet calibre 10 para termoformado rollo de 50 cm de ancho  METROS</t>
  </si>
  <si>
    <t>parafina   kilos</t>
  </si>
  <si>
    <t>bulto de yeso para moldes numero 2  (yeso americano)  bultos</t>
  </si>
  <si>
    <t>vinilos azul,amarillo,rojo,blanco negro (4 de cada color) viniltex galones</t>
  </si>
  <si>
    <t>cargador para pirograbador  referencia 2000-6 dremel  unidades</t>
  </si>
  <si>
    <t>tintillas roja,negra,amarilla,verde, azul, miel,vinotinto,caoba (por 1/4 de galon) philaac por 1/4</t>
  </si>
  <si>
    <t>Calibradores somet de 6" Somet 30</t>
  </si>
  <si>
    <t>escuadras de presicion perfiladas de 4" DIN 875 0 en acero inoxidable Starret 20</t>
  </si>
  <si>
    <t xml:space="preserve">motor tool dremel  para joyeria trabajo pesado con accesorios dremel o makita </t>
  </si>
  <si>
    <t xml:space="preserve">motor tool neumatico para joyeria trabajo pesado con accesorios pneutred </t>
  </si>
  <si>
    <t xml:space="preserve">dos unidades para mantenimiento neumatico de 1/2" midman </t>
  </si>
  <si>
    <t>Pistolas de pintura de baja presion 50 PSI  Sagola unidades</t>
  </si>
  <si>
    <t>aerografos o pistola gravedad classic lux alta sagola 20141402</t>
  </si>
  <si>
    <t>Balanza triple brazo capacidad 2610 gramos ohaus unidades</t>
  </si>
  <si>
    <t>Lijadora de banda vertical oscilante jet unidades</t>
  </si>
  <si>
    <t>Acrílicos (verde, café, verde, rojo, amarillo, azul, negro ) Pebeo - decoart cada uno Tubo de 1/8</t>
  </si>
  <si>
    <t>Barras de silicona (delgada / medina ) Delgada / mediana</t>
  </si>
  <si>
    <t xml:space="preserve">Cartón paja </t>
  </si>
  <si>
    <t>Lijas surtida Rollos Cada una 120 380/320/400/600</t>
  </si>
  <si>
    <t>Cartón corrugado Pliegos surtido</t>
  </si>
  <si>
    <t>Cartón cartulina Pliegos surtido</t>
  </si>
  <si>
    <t>Papel para Origami (iris) Pliegos Diferentes texturas</t>
  </si>
  <si>
    <t>Cartón industrial Pliegos Diferentes texturas</t>
  </si>
  <si>
    <t>Colbón industrial para madera 245 gr </t>
  </si>
  <si>
    <t>Colbón para papel  245 gr </t>
  </si>
  <si>
    <t xml:space="preserve">Compás de ajuste rápido STAEDTLER Set de compases contiene compás 552 con tubo de minas, alargadera, adaptador universal y piezas de recambio </t>
  </si>
  <si>
    <t>Alambre dulce  Nº12  y 14 rollos de cada uno</t>
  </si>
  <si>
    <t>Fommy colores surtidos  Colores surtidos Paquete</t>
  </si>
  <si>
    <t xml:space="preserve">Lamina de balso 30 x 90 x 0,4 mm </t>
  </si>
  <si>
    <t>Papel bond blocks 1/8 - Base 28</t>
  </si>
  <si>
    <t xml:space="preserve">Pinceles n°6,8,10,12 Planos, redondos, angulares, Cada Uno </t>
  </si>
  <si>
    <t>Papel maqueta con diseños Ladrillo, piedra, cemento, madera Diferentes diseños paquetes  de C/U</t>
  </si>
  <si>
    <t>Palos de balso cuadrado palos  4x4 mm</t>
  </si>
  <si>
    <t>Palos de balso cuadrado palos 5x5 mm</t>
  </si>
  <si>
    <t>Palos de balso redondo palos 10 mm</t>
  </si>
  <si>
    <t>Palos de balso redondo palos 5 mm</t>
  </si>
  <si>
    <t xml:space="preserve">PALO PINCHO 20 CM PAQUETE </t>
  </si>
  <si>
    <t xml:space="preserve"> </t>
  </si>
  <si>
    <t xml:space="preserve">Pistola de silicona mediana </t>
  </si>
  <si>
    <t xml:space="preserve">Punta de lanza </t>
  </si>
  <si>
    <t xml:space="preserve">Cuchilla repuesto punta de lanza estuches </t>
  </si>
  <si>
    <t>tijeras medianas</t>
  </si>
  <si>
    <t>UHU Tubos</t>
  </si>
  <si>
    <t>Vinilos(verde, rojo, naranja, morado,azul)(botero;decort-art) Por cuarto  de galón cada Uno</t>
  </si>
  <si>
    <t>Contac  diferentes colores   Diferentes colores rollos c/u</t>
  </si>
  <si>
    <t>Papel Graf rollos</t>
  </si>
  <si>
    <t>Cartulinas  negra Pliegos</t>
  </si>
  <si>
    <t>Papel iris colores surtidos  Pliegos Cada uno</t>
  </si>
  <si>
    <t>Marcadores permanentes surtidos cajas</t>
  </si>
  <si>
    <t>Juegos de escuadras  60 y 45 grados juegos medianas</t>
  </si>
  <si>
    <t>Papel mantequilla  Pliegos</t>
  </si>
  <si>
    <t>Papel  durex  Pliegos</t>
  </si>
  <si>
    <t>Papel pergamino Pliegos</t>
  </si>
  <si>
    <t>Cartulina blanca  Pliegos</t>
  </si>
  <si>
    <t>Formatos DIN A4 Block</t>
  </si>
  <si>
    <t>Formatos DIN A3 Block</t>
  </si>
  <si>
    <t xml:space="preserve">Transportador de ángulos </t>
  </si>
  <si>
    <t>Calibradores X milimetros </t>
  </si>
  <si>
    <t>micrómetros De 0 a 25 </t>
  </si>
  <si>
    <t>Borrador para tablero acrílico con base. Unidad</t>
  </si>
  <si>
    <t>Cartulina Pliegos surtido</t>
  </si>
  <si>
    <t>Mt acero cold rolled 1020 redondo de 1"</t>
  </si>
  <si>
    <t>Mt acero cold rolled 1020 redondo de 1-1/2"</t>
  </si>
  <si>
    <t>Mt acero cold rolled 1020 redondo de 2"</t>
  </si>
  <si>
    <t>Mt acero cold rolled 1020 cuadrado de 1/4"</t>
  </si>
  <si>
    <t>Mt acero cold rolled 1020 cuadrado de 5/16"</t>
  </si>
  <si>
    <t>Mt acero cold rolled 1020 cuadrado de 3/8"</t>
  </si>
  <si>
    <t>Mt acero cold rolled 1020 cuadrado de 3/16</t>
  </si>
  <si>
    <t>Mt bronce latón de 1" redondo</t>
  </si>
  <si>
    <t>Mt bronce latón de 1-1/4" redondo</t>
  </si>
  <si>
    <t>Broca para centro HSS No. 3</t>
  </si>
  <si>
    <t>Broca para centro HSS No. 4</t>
  </si>
  <si>
    <t>Tornillo bristol 10mm x 2" paso 1,5</t>
  </si>
  <si>
    <t>Tuerca 10mm paso 1,5</t>
  </si>
  <si>
    <t>Tornillo cabeza hexagonal 10mm x 4" paso 1,5</t>
  </si>
  <si>
    <t>Tornillo bristol 16mm x 75 paso 2</t>
  </si>
  <si>
    <t>Tuerca 12mm paso 1,75</t>
  </si>
  <si>
    <t>Tornillo bristol 12mm x 3-1/2" paso 1,75</t>
  </si>
  <si>
    <t>Tornillo bristol 4mm P/N x 1-1/2</t>
  </si>
  <si>
    <t>Tornillo bristol 5mm P/N x 1-1/2</t>
  </si>
  <si>
    <t>Tornillo bristol 6mm P/N x 1-1/2</t>
  </si>
  <si>
    <t>Tuerca 4mm P/N</t>
  </si>
  <si>
    <t>Tuerca 5mm P/N</t>
  </si>
  <si>
    <t>Tuerca 6mm P/N</t>
  </si>
  <si>
    <t xml:space="preserve">Piedra esmeril gris de 8 x 1 </t>
  </si>
  <si>
    <t>Piedra esmeril para tungsteno de 8 x 1</t>
  </si>
  <si>
    <t>Piedra esmeril gris de 6 x 1 gg</t>
  </si>
  <si>
    <t>Piedra esmeril p/tungsteno de 6 x 1</t>
  </si>
  <si>
    <t xml:space="preserve">Caneca aceite soluble </t>
  </si>
  <si>
    <t>Caneca aceite SAE-30</t>
  </si>
  <si>
    <t>Mt nylon empak redondo 1"</t>
  </si>
  <si>
    <t>Mt nylon empak redondo 1-1/4"</t>
  </si>
  <si>
    <t>Mt nylon empak redondo 1-1/2"</t>
  </si>
  <si>
    <t>Cuñete grasa de litio</t>
  </si>
  <si>
    <t>Buril HSS de 5/16" Polaco</t>
  </si>
  <si>
    <t>Buril HSS de 3/8" Polaco</t>
  </si>
  <si>
    <t>Buril HSS de 1/2" Polaco</t>
  </si>
  <si>
    <t>Segueta para marco de 1/2 x 18 dientes</t>
  </si>
  <si>
    <t>Segueta DE 14 X1 PARA MAQUINA STARRET</t>
  </si>
  <si>
    <t>Jgo fresas modulares 1,5 x 8 pzs</t>
  </si>
  <si>
    <t>Jgo fresas modulares 1,75 x 8 pzs</t>
  </si>
  <si>
    <t>Jgo fresas modulares 2 x 8 pzs</t>
  </si>
  <si>
    <t>Calibrador telescópico Mitutoyo en pulgadas de 8mm a 150mm</t>
  </si>
  <si>
    <t>Calibrador telescópico Mitutoyo en pulgadas de 5/16 a 6"</t>
  </si>
  <si>
    <t>Micrómetro para interiores 50 a 350 mm Mitutoyo</t>
  </si>
  <si>
    <t>Micrómetro para interiores 2 a 12" Mitutoyo</t>
  </si>
  <si>
    <t>Calibrador pie de rey 8" análogo Mitutoyo</t>
  </si>
  <si>
    <t>Calibrador pie de rey 12" análogo Mitutoyo</t>
  </si>
  <si>
    <t>Micrómetro para exteriores 25 a 50 Mitutoyo</t>
  </si>
  <si>
    <t>Micrómetro para exteriores 1" a 2" Mitutoyo</t>
  </si>
  <si>
    <t>Juego rimas cilíndricas hasta 25mm</t>
  </si>
  <si>
    <t>Bases magnéticas Mitutoyo</t>
  </si>
  <si>
    <t>Comparadores en milésimas de pulgadas Mitutoyo</t>
  </si>
  <si>
    <t>Comparadores en centésimas de milímetros Mitutoyo</t>
  </si>
  <si>
    <t>Jgo macho HSS 3/16 rosca ordinaria Polaco</t>
  </si>
  <si>
    <t>Jgo macho HSS 1/4 rosca ordinaria Polaco</t>
  </si>
  <si>
    <t>Jgo macho HSS 5/16 rosca ordinaria Polaco</t>
  </si>
  <si>
    <t>Jgo macho HSS 3/8 rosca ordinaria Polaco</t>
  </si>
  <si>
    <t>Jgo macho HSS 7/16 rosca ordinaria Polaco</t>
  </si>
  <si>
    <t>Jgo macho HSS 1/2 rosca ordinaria Polaco</t>
  </si>
  <si>
    <t>Jgo macho HSS 9/16 rosca ordinaria Polaco</t>
  </si>
  <si>
    <t>Jgo macho HSS 5/8 rosca ordinaria Polaco</t>
  </si>
  <si>
    <t>Jgo macho HSS 3/4 rosca ordinaria Polaco</t>
  </si>
  <si>
    <t>Jgo macho HSS 3/16 rosca fina Polaco</t>
  </si>
  <si>
    <t>Jgo macho HSS 1/4 rosca fina Polaco</t>
  </si>
  <si>
    <t>Jgo macho HSS 5/16 rosca fina Polaco</t>
  </si>
  <si>
    <t>Jgo macho HSS 3/8 rosca fina Polaco</t>
  </si>
  <si>
    <t>Jgo macho HSS 7/16 rosca fina Polaco</t>
  </si>
  <si>
    <t>Jgo macho HSS 1/2 rosca fina Polaco</t>
  </si>
  <si>
    <t>Jgo macho HSS 9/16 rosca fina Polaco</t>
  </si>
  <si>
    <t>Jgo macho HSS 5/8 rosca fina Polaco</t>
  </si>
  <si>
    <t>Jgo macho HSS 3/4 rosca fina Polaco</t>
  </si>
  <si>
    <t>Jgo macho HSS 5mm paso normal Polaco</t>
  </si>
  <si>
    <t>Jgo macho HSS 6mm paso normal Polaco</t>
  </si>
  <si>
    <t>Jgo macho HSS 8mm paso normal Polaco</t>
  </si>
  <si>
    <t>Jgo macho HSS 10mm paso normal Polaco</t>
  </si>
  <si>
    <t>Jgo macho HSS 12mm paso normal Polaco</t>
  </si>
  <si>
    <t>Jgo macho HSS 14mm paso normal Polaco</t>
  </si>
  <si>
    <t>Jgo macho HSS 16mm paso normal Polaco</t>
  </si>
  <si>
    <t>Jgo macho HSS 18mm paso normal Polaco</t>
  </si>
  <si>
    <t>Jgo macho HSS 5mm paso fino Polaco</t>
  </si>
  <si>
    <t>Jgo macho HSS 6mm paso fino Polaco</t>
  </si>
  <si>
    <t>Jgo macho HSS 8mm paso fino Polaco</t>
  </si>
  <si>
    <t>Jgo macho HSS 10mm paso fino Polaco</t>
  </si>
  <si>
    <t>Jgo macho HSS 12mm paso fino Polaco</t>
  </si>
  <si>
    <t>Jgo macho HSS 14mm paso fino Polaco</t>
  </si>
  <si>
    <t>Jgo macho HSS 16mm paso fino Polaco</t>
  </si>
  <si>
    <t>Jgo macho HSS 18mm paso fino Polaco</t>
  </si>
  <si>
    <t>Juego terraja hasta 1" rosca ordinaria</t>
  </si>
  <si>
    <t>Juego terraja hasta 1" rosca fina</t>
  </si>
  <si>
    <t>Juego terraja en milímetros hasta 24mm rosca ordinaria</t>
  </si>
  <si>
    <t>Juego terraja en milímetros hasta 24mm rosca fina</t>
  </si>
  <si>
    <t>Lima media caña de 6"</t>
  </si>
  <si>
    <t>Lima media caña de 8"</t>
  </si>
  <si>
    <t>Lima plana de 6"</t>
  </si>
  <si>
    <t>Lima plana de 8"</t>
  </si>
  <si>
    <t>Lima cuadrada de 6"</t>
  </si>
  <si>
    <t>Lima cuadrada de 8"</t>
  </si>
  <si>
    <t>Lima triangular de 6"</t>
  </si>
  <si>
    <t>Lima triangular de 8"</t>
  </si>
  <si>
    <t>Moleteador multiple</t>
  </si>
  <si>
    <t>Avance  Talleres y Laboratorios</t>
  </si>
  <si>
    <t>BACHILLERATO</t>
  </si>
  <si>
    <t>Funcionamiento y docencia IBTI</t>
  </si>
  <si>
    <t>Asegurar la prestación del servicio educativo a nivel de bachillerato técnico industrial (docentes contratistas)</t>
  </si>
  <si>
    <t>Servicio educativo prestado</t>
  </si>
  <si>
    <t>Prestantacion de servicios para el desarrollo de programas academicos</t>
  </si>
  <si>
    <t>dic del 2016</t>
  </si>
  <si>
    <t>Se tiene la contratación de todos los docentes, se da cierre a esta actividad. Se cumple al 100%</t>
  </si>
  <si>
    <t>Se da por finalizada esta actividad</t>
  </si>
  <si>
    <t>Asegurar la prestación del servicio educativo a nivel de bachillerato técnico industrial (coordinador)</t>
  </si>
  <si>
    <t>Prestacion de servicios de un profesional para la coordinacion del Bachillerato</t>
  </si>
  <si>
    <t>Se tiene la contratación del coordinador, se da cierre a esta actividad. Se cumple al 100%</t>
  </si>
  <si>
    <t>6.19%</t>
  </si>
  <si>
    <t>Asegurar la prestación del servicio educativo a nivel de bachillerato técnico industrial (secretaria)</t>
  </si>
  <si>
    <t>Servivio educativo prestado</t>
  </si>
  <si>
    <t>Prestacion de servicios de un tecnologo de apoyo a la gestion de la direccion del bachillerto</t>
  </si>
  <si>
    <t>Se tiene la contratación de la secretaria, se da cierre a esta actividad. Se cumple al 100%</t>
  </si>
  <si>
    <t>Soporte (Call center) de la plataforma tecnologica Gnosoft</t>
  </si>
  <si>
    <t>Se ha dado  soporte a la herramienta de gnosoft, se espera en el mes de abril dar continuidad a esta actividad.</t>
  </si>
  <si>
    <t>Solicitar requerimiento al área de TI</t>
  </si>
  <si>
    <t>Formacion en TIC,Herramientas WEB 2,0 y plataforma MOODEL</t>
  </si>
  <si>
    <t>* Se ralizó un taller de un día sobre plataformas moodle</t>
  </si>
  <si>
    <t>Queda pendiente la entrega de las fechas de capacitaciones</t>
  </si>
  <si>
    <t>FORMACION DOCENTE:Pedagogia interdisciplinariedad,trasversalidad,flexibilidad didactica para el aprendizaje                                           -Evaluacion cono herramienta para el aprendizaje                                                                                - Actualizacion Disciplinar</t>
  </si>
  <si>
    <t>Actualizacion academica de los docentes</t>
  </si>
  <si>
    <t>Se establece cronograma de acttividades de formación</t>
  </si>
  <si>
    <t>Abril 7 jornada 
Julio 6 Jornada
En las jornadas pedagofíicas programadas</t>
  </si>
  <si>
    <t>Fortalecimiento del bachillerato técnico industrial</t>
  </si>
  <si>
    <t>Participación de los estudiantes en concursos y eventos académicos a nivel nacional e internacional</t>
  </si>
  <si>
    <t>Estudiantes participantes</t>
  </si>
  <si>
    <t>Se realiza la inscripción a las olimpiadas de matemáticas en la universidad antonio nariño. Y día PI</t>
  </si>
  <si>
    <t>Olimpiadas matemáticas, sistemas y ciencias naturales, pruebas saber en la medida que se realice la invitación por otras entidades</t>
  </si>
  <si>
    <t>Fortalecimiento de  semilleros de investigación en el Bachillerato</t>
  </si>
  <si>
    <t>Semilleros de bachillerato</t>
  </si>
  <si>
    <t>Vinculación a los semilleros de investigación de ciencias naturales con el grupo GEA.</t>
  </si>
  <si>
    <t xml:space="preserve">* Se solicita a los líderes de los semilleros como va el proceso de inscripción de muchachos </t>
  </si>
  <si>
    <t xml:space="preserve">Gestión de recursos físicos </t>
  </si>
  <si>
    <t xml:space="preserve">Adquisición de equipos de los talleres y laboratorios </t>
  </si>
  <si>
    <t>Adquisición de nevera y microscopios</t>
  </si>
  <si>
    <t>compra materiales y herramientas  taller de Diseño y modeleria</t>
  </si>
  <si>
    <t>Adquisición  materiales educacion fisica</t>
  </si>
  <si>
    <t>Mantenimiento de televisores de los salones y computadores  de biblioteca</t>
  </si>
  <si>
    <t>LOGISTICA ( izadas de bandera- insentivos  gobierno escolar, vestuarios, dia de la filosofia , etc.)</t>
  </si>
  <si>
    <t>Se realizan estudios previos para compra de vestuario para el grupo de danzas</t>
  </si>
  <si>
    <t>Empezar a ver requerimientos y necesidades de las izadas de bandera.</t>
  </si>
  <si>
    <t>Insumos papeleria (marcadores, borradores resma papel)</t>
  </si>
  <si>
    <t>Ya se recibe material de manera satisfactoria, se da cierre a esta actividad</t>
  </si>
  <si>
    <t>* Si se presentan nuevas necesidades se solicitarán</t>
  </si>
  <si>
    <t>Insumos ( materiales necesarios para el desarrollo de las actividades academicas)</t>
  </si>
  <si>
    <t>Adquisición de insumos para el laboratorio de física</t>
  </si>
  <si>
    <t>Se recibe el material, y se hace la entrega a los coordinadores para que sean entregados a llos docentes.</t>
  </si>
  <si>
    <t>Mantenimiento especializado a talleres y Laboratorios</t>
  </si>
  <si>
    <t>Mantenimiento especializado para el taller de motores y procesos Industriales</t>
  </si>
  <si>
    <t>Se debe preguntar a joirge y a enrique</t>
  </si>
  <si>
    <t xml:space="preserve">Personal especializado mantenimiento correctivo </t>
  </si>
  <si>
    <t>Insumos  talleres y laborato</t>
  </si>
  <si>
    <t>maquinas y materiales</t>
  </si>
  <si>
    <t>Mantenimiento locativo muebles y enseres</t>
  </si>
  <si>
    <t>Muebles y Enseres</t>
  </si>
  <si>
    <t xml:space="preserve">Mantenimiento Locativo - necesidades de salon artes , salon de Danzas </t>
  </si>
  <si>
    <t>Bienestar - Danzas y Artes</t>
  </si>
  <si>
    <t>Avance  Bachillerato Técnico Industrial</t>
  </si>
  <si>
    <t>VICERRECTORÍA ACADÉMICA</t>
  </si>
  <si>
    <t>INVESTIGACIÓN</t>
  </si>
  <si>
    <t>Formación de investigadores</t>
  </si>
  <si>
    <t>Curso de redacción de artículos</t>
  </si>
  <si>
    <t>Textos  para la revista Letras</t>
  </si>
  <si>
    <t>Contratar profesional para  dictar cursos de formación  en redacción de artículos</t>
  </si>
  <si>
    <t>Curso de formación en  formulacion de proyectos de investigación</t>
  </si>
  <si>
    <t>Perfiles de proyectos</t>
  </si>
  <si>
    <t>Formación de profesores en  formulación de proyectos</t>
  </si>
  <si>
    <t>junio</t>
  </si>
  <si>
    <t>Cursos de formación  diferentes  temáticas personal  de la Vicerrectoría</t>
  </si>
  <si>
    <t>Personas formadas</t>
  </si>
  <si>
    <t>Inscripción de participantes en  cursos de formación</t>
  </si>
  <si>
    <t>Gestión del Conocimiento</t>
  </si>
  <si>
    <t>Coordinar las actividades de semilleros de investigación</t>
  </si>
  <si>
    <t>Informes de gestión</t>
  </si>
  <si>
    <t>Contratar profesional para la coordinación de semilleros de investigación</t>
  </si>
  <si>
    <t>Se realiza contrato del profesional encargado</t>
  </si>
  <si>
    <t>Se da por finalizada esta actividad ya que el profesional se encuentra laborando</t>
  </si>
  <si>
    <t>Apoyar el registro y actualización de información en  plataformas</t>
  </si>
  <si>
    <t>Contratar profesional para el registro y actualización de información en plataformas</t>
  </si>
  <si>
    <t>Ejecución de proyectos de investigación  para profesores de hora cátedra y ocasionales</t>
  </si>
  <si>
    <t>Pagar horas de investigación de profesores de cátedra</t>
  </si>
  <si>
    <t>Se hicieron solicitudes de contratos  (Estudios previos para pruebas compost), planeacion  y estudios previos para la salida pedagógica programada para el 1mero de abril. Se realizo solicitud de compra de material para la jornada de la tierra, y solicitudes de materiales para el proyecto de residuos sólidos. En el mes de abril la ejecucuión de la dalida pedagógica, realización de la semana  de la tierra, seguir con la gestión de recursos de acuerrdo a la gestión de los proyectos.</t>
  </si>
  <si>
    <t>Financiación  proyectos de investigación  aprobados convocatoria 03-2016.   
Convocatoria Financiación  proyectos de investigación   04-2016</t>
  </si>
  <si>
    <t>Productos de investigación</t>
  </si>
  <si>
    <t>Adquisión de materiales</t>
  </si>
  <si>
    <t>Adquisión de software</t>
  </si>
  <si>
    <t>El comité ya realiza la aprobación de los proyectos (10) y se envia listado a la academia.</t>
  </si>
  <si>
    <t>Se envia procedimiento para la consolidación de elementos para el desarrollo de los proyectos aprobados
Tienen plazo hasta el 28 de febrero</t>
  </si>
  <si>
    <t>Adquisión de material bibliográfico</t>
  </si>
  <si>
    <t>Participación en eventos académicos</t>
  </si>
  <si>
    <t>Enero -  Julio</t>
  </si>
  <si>
    <t>Publicaciones no seriadas</t>
  </si>
  <si>
    <t>Divulgación y comunicación</t>
  </si>
  <si>
    <t>Afiliación Asociación Colombiana para el Avance de la Ciencia</t>
  </si>
  <si>
    <t>Membresía</t>
  </si>
  <si>
    <t>Membresía institucional</t>
  </si>
  <si>
    <t>Se realizan estudios previos, se radican en contratación y se está a la espera de que termine el procesos pro parte de tesoreria</t>
  </si>
  <si>
    <t>Se realice el pago</t>
  </si>
  <si>
    <t>Afiliación a Red Colombiana de Semilleros de investigación</t>
  </si>
  <si>
    <t>otro</t>
  </si>
  <si>
    <t xml:space="preserve">Realización VI encuentro institucional de Semilleros de investigación ETITC </t>
  </si>
  <si>
    <t>Ponencias  sustentadas por semilleros</t>
  </si>
  <si>
    <t>Contratar profesional para evaluar proyectos de investigación</t>
  </si>
  <si>
    <t>Octubre</t>
  </si>
  <si>
    <t>Servicio de hidratación</t>
  </si>
  <si>
    <t>Diseño e impresión de Material publicitario</t>
  </si>
  <si>
    <t xml:space="preserve">Participación  en  el   encuentro  Nodo Bogotá  de la Red Colombiana de  Semilleros de investigación </t>
  </si>
  <si>
    <t xml:space="preserve">Proyectos presentados </t>
  </si>
  <si>
    <t>Inscripción de participantes</t>
  </si>
  <si>
    <t>Participación  en el   encuentro nacional   de semilleros de la Red Colombiana de Semilleros de investigación</t>
  </si>
  <si>
    <t>Septiembre</t>
  </si>
  <si>
    <t>Servicio de apoyo de desplazamiento</t>
  </si>
  <si>
    <t>Tiquetes aéreos</t>
  </si>
  <si>
    <t>Publicación  Revista Letras</t>
  </si>
  <si>
    <t>Edición 16 y 17 de Revista Letras</t>
  </si>
  <si>
    <t>Contratar profesional para realizar corrección de estilo</t>
  </si>
  <si>
    <t>Se mantiene la convocatoria hasta el 30 de abril y se está revisando artículos en el congreso de ingeniería mecatrónica para revisión y publicación de revista.  Se espera en el mes de Abril tener los artículos para que sean aprobados por los pares</t>
  </si>
  <si>
    <t>Diagramación  e impresión  de la revista</t>
  </si>
  <si>
    <t>Realización del IV campamento de investigadores  ETITC</t>
  </si>
  <si>
    <t>Proyectos de investigación  formulados</t>
  </si>
  <si>
    <t>Contratar Tallerista</t>
  </si>
  <si>
    <t>enero</t>
  </si>
  <si>
    <t>Se da cierre a esta actividad ya que se realiza el campamento el día 24 y 25 de febrero, dando cumplimiento en su totalidad a esta actividad</t>
  </si>
  <si>
    <t>Servicio hospedaje y alimentación</t>
  </si>
  <si>
    <t>Conmemoración del  Día del investigador</t>
  </si>
  <si>
    <t>Reconocimientos otorgados</t>
  </si>
  <si>
    <t>Diseño e impresión de premios y  recordatorios</t>
  </si>
  <si>
    <t>agosto</t>
  </si>
  <si>
    <t>Compra de libros para reconocimientos</t>
  </si>
  <si>
    <t>Participación  en  eventos de divulgación y comunicación</t>
  </si>
  <si>
    <t>Informes - Certificado de participación</t>
  </si>
  <si>
    <t>Inscripción  en eventos</t>
  </si>
  <si>
    <t>Se ha empezado la gestión de divulgación y comunicación para los eventos : Día de la tierra y el Hacking Day. En el mes de abril se espera la realización y participación de los eventos que se encuentren en el cronograma establecido</t>
  </si>
  <si>
    <t>Propiedad Intelectual</t>
  </si>
  <si>
    <t>Consolidación Innovación</t>
  </si>
  <si>
    <t>PRESTACION DE SERVICIOS PROFESIONALES COMO ASESOR EN EL FORTALECIMIENTO DEL DESARROLLO INSTITUCIONAL EN EL AREA DE EXTENSION, GESTION INTERISTITUCIONAL E INNOVACION DE LA ETITC</t>
  </si>
  <si>
    <t xml:space="preserve">Contrato Profesional </t>
  </si>
  <si>
    <t>Inventario Propiedad Intelectual segunda fase</t>
  </si>
  <si>
    <t>Informe de Valoración de las tecnologías para Protección y/o transferencia.</t>
  </si>
  <si>
    <t>Valoración de las tecnologías para Protección y/o transferencia</t>
  </si>
  <si>
    <t>Se está consolidando la información para elaborar el informe, se espera para el mes de abril tener el 25% del informe</t>
  </si>
  <si>
    <t>Divulgación</t>
  </si>
  <si>
    <t>Cartillas impresas</t>
  </si>
  <si>
    <t>Diseño y Publicación de Cartilla PI</t>
  </si>
  <si>
    <t>* Se solicita cotización a imprenta nacional</t>
  </si>
  <si>
    <t>Tener la cotización de imprenta nacional</t>
  </si>
  <si>
    <t>Material Distintivo</t>
  </si>
  <si>
    <t>Piezas promocionales Producidas</t>
  </si>
  <si>
    <t>* Se solicitaron 3 corizaciones a empresa de marketing
* Se definió el slogan</t>
  </si>
  <si>
    <t>Protección en Propiedad Intelectual</t>
  </si>
  <si>
    <t>Redacción Reivindicaciones</t>
  </si>
  <si>
    <t>Se realiza la redacción y se redacta el petitorio de la solicitud en el formato de la super intendencia de industria y comercio. En el mes de abril se espera la radicación de la solicitud de la patente.</t>
  </si>
  <si>
    <t>* Firma del contrato</t>
  </si>
  <si>
    <t>Solicitud de Patente</t>
  </si>
  <si>
    <t>Pago a la  SIC</t>
  </si>
  <si>
    <t>Se redacta el petitorio de la solicitud en el formato de la super intendencia de industria y comercio. En el mes de abril se espera la radicación de la solicitud de la patente.</t>
  </si>
  <si>
    <t>* Tener contrato</t>
  </si>
  <si>
    <t>Redes de Innovación</t>
  </si>
  <si>
    <t>Participación en redes nacionales (OTRI, CATI, ACAIRE, CONNECT).</t>
  </si>
  <si>
    <t>Certificado de membresía-  beneficios obtenidos</t>
  </si>
  <si>
    <t>Se solicitan propuestas y se realizan reuniones de trabajo (OTRI y CONNECT). Para el mes de abril se espera seguir dando continuidad a estas actividades</t>
  </si>
  <si>
    <t>Participación en Eventos de Innovación</t>
  </si>
  <si>
    <t>Aprendizaje de buenas prácticas, Visibilidad de la ETITC, Networking, conocer últimas tendencias y desafíos</t>
  </si>
  <si>
    <t>Viajes, Inscripción, stand</t>
  </si>
  <si>
    <t>Se realiza calendario de participación y se soliciita formación para los investigadores que participarán en la rueda de innovación. Para el mes de abril se espera que se tenga la aprobación del calendario y la formación</t>
  </si>
  <si>
    <t>* reunión con las universidades Javeriana, rosario para el tema de buenas practicas</t>
  </si>
  <si>
    <t>Capacitación para investigadores para Preparar las tecnologías para la rueda de innovación. Listado de asistentes, informe.</t>
  </si>
  <si>
    <t>Emprendimiento</t>
  </si>
  <si>
    <t>Talleres Vivenciales de Creatividad, Emprendimiento para toda la comunidad académica</t>
  </si>
  <si>
    <t>Listado de asistentes, informe,  Certificados de asistencia.</t>
  </si>
  <si>
    <t>Se  realizar la convocatoria  y se firma contrato. En el mes de abril en los días 4,5 y 6 se realizarán los talleres.</t>
  </si>
  <si>
    <t>* Confirmas fechas y asistentes</t>
  </si>
  <si>
    <t>Paquetes Tecnológicos Para Empresas -Segunda Fase</t>
  </si>
  <si>
    <t>Soluciones Tecnológicas a empresas, industria y sociedad</t>
  </si>
  <si>
    <t>Realizar Alianzas estratégicas para la asesoría de proyectos de Emprendimiento</t>
  </si>
  <si>
    <t>Listado de asistente</t>
  </si>
  <si>
    <t>Asesoría para emprendedores (comunidad académica)</t>
  </si>
  <si>
    <t>Junto con el área de extensión se realiza reunión con empendedores de colombia para trabajar conjuntamente en temas de emprendimiento; Se realiza una capacitación con la fundación crear soluciones con las manos, usando la metodología del Lego Learning para el mes de abril se espera la realización de los talleres</t>
  </si>
  <si>
    <t>Vigilancia Tecnológica</t>
  </si>
  <si>
    <t>Listados de asistencia</t>
  </si>
  <si>
    <t>Contratación profesional</t>
  </si>
  <si>
    <t>Participación en eventos</t>
  </si>
  <si>
    <t>Informe</t>
  </si>
  <si>
    <t>Inscripción, Pasajes, Viáticos</t>
  </si>
  <si>
    <t>Se realiza la participación en el día UPME (Ing Rodrigo jaimes) y taller de sensibilización para solución de  retos empresariales a partir de solluciones energéticas. (Ing. Miguel Morales).</t>
  </si>
  <si>
    <t>Socialización y acompañamiento</t>
  </si>
  <si>
    <t>Avance  Investigaciones</t>
  </si>
  <si>
    <t>EXTENSIÓN</t>
  </si>
  <si>
    <t>Cursos de lenguas Semestre I</t>
  </si>
  <si>
    <t>Cursos Inglés</t>
  </si>
  <si>
    <t>Certificaciones, informes de gestión, seguimiento a cursos, evaluación docente, encuesta de satisfacción, reportes de asistencia y notas ( por cada $1  gastado se reciben $1,7)</t>
  </si>
  <si>
    <t>Prestación de servicios docentes para desarrollar cursos de inglés, alemán, francés y/o portugués</t>
  </si>
  <si>
    <t>El curso se encuentra activo y con estudiantes inscritos, se da cierre a esta actividad</t>
  </si>
  <si>
    <t>Se da inicio al curso</t>
  </si>
  <si>
    <t>Curso Alemán</t>
  </si>
  <si>
    <t>Curso Francés</t>
  </si>
  <si>
    <t>Curso Portugués</t>
  </si>
  <si>
    <t>Capacitación Funcionarios</t>
  </si>
  <si>
    <t>Cursos de lenguas Semestre II</t>
  </si>
  <si>
    <t>Certificaciones, informes de gestión, seguimiento a cursos, evaluación docente, encuesta de satisfacción, reportes de asistencia y notas</t>
  </si>
  <si>
    <t>Prestación de servicios docentes para desarrollar cursos de inglés, alemán, francés, portugués y/o cursos especializados</t>
  </si>
  <si>
    <t>Cursos intensivos, inglés de negocios y otros cursos especializados (IELTS, TOELF)</t>
  </si>
  <si>
    <t>Gestión con entidades pares y con empresas</t>
  </si>
  <si>
    <t>Cursos a la medida para empresas</t>
  </si>
  <si>
    <t>Diseño de cursos a la medida, participación en eventos, Convenios, divulgación, logística, posicionamiento.</t>
  </si>
  <si>
    <t xml:space="preserve">Contratación docentes hora cátedra para capacitación </t>
  </si>
  <si>
    <t>N.A.</t>
  </si>
  <si>
    <t>Se ha realizado cotizaciones a Siemens y a formag S.A.S, curso en CNC y Solidedge e ingles. En el mes de abril se espera que las empresas tengan muy presentes las cotizaciones para dar inicio. Así mismo a las enviadas, naval colombiana y panamá y protela..</t>
  </si>
  <si>
    <t>Realizar solicitud de cotizaciones a otras empresas</t>
  </si>
  <si>
    <t>Encuentros y participación en eventos interinstitucionales</t>
  </si>
  <si>
    <t>Refrigerios, café, elementos de cafeteria</t>
  </si>
  <si>
    <t>Se ha trabajado articualdamente en el V congreso internacional nuevas tendencias en la gestión del conocimiento de la ingeniería, que está programado 4 y 5 de mayo, en el mes de abril se espera dar continuidad a la realización del congreso.
Además se está trabajando en el v congreso de educación técnica, tecnológica y de ingeniería.  (ORII, PROCESOS INDUSTRIALES, RECTORÏA) se estalece fecha y programa de congreso, así mismo la logística necesaria para dar espacio.</t>
  </si>
  <si>
    <t>Empezar Jornada de planeación</t>
  </si>
  <si>
    <t>Reuniones con empresarios y/o académicos</t>
  </si>
  <si>
    <t>Agendas, esferos, chaquetas institucionales, tarjetas de presentación mantel ETITC, logística</t>
  </si>
  <si>
    <t>Se realiza reunión con  protela, coasfarma, naval panama y  SIGSIGMA para revisar la posibilidad en certificación internacional. En el mes de abril  se espera  tener certificación internaconal de los estudiantes.</t>
  </si>
  <si>
    <t>Se tiene prevista reunión con la empresa coasfarma
Reuniones con policia nacional y otras empresas</t>
  </si>
  <si>
    <t xml:space="preserve">Divulgación y mercadeo </t>
  </si>
  <si>
    <t>Diseño y creación de piezas publicitarias</t>
  </si>
  <si>
    <t>Plegables, volantes, afiches, esferos, agendas, roll-up, pendones</t>
  </si>
  <si>
    <t>Adquisición de elementos publicitarios del CEL, Egresados, Extensión</t>
  </si>
  <si>
    <t>Se realiza la solicitación a la vicrrectoria de investigación, se está a la espera que se de aprobación para dar continuidad a esta actividad</t>
  </si>
  <si>
    <t>Infraestructura e insumos</t>
  </si>
  <si>
    <t>Gestión infraestructura actual</t>
  </si>
  <si>
    <t>10 salas multimedia, 1 equipo de scaner</t>
  </si>
  <si>
    <t>Dotación equipos y mobiliario</t>
  </si>
  <si>
    <t>Se presentan costos para la compra de dotación que a su vez se presentaron a al viceministra de educación nacional, Adicional se está esperando que infraestructura física permita dar continuidad a los trequerimientos de mobiliario del área</t>
  </si>
  <si>
    <t>Se espera a que academia asigne los espcacios solicitados por el área</t>
  </si>
  <si>
    <t>Adquisición de insumos y papelería</t>
  </si>
  <si>
    <t>Papel, toner, carpetas, elementos de oficina</t>
  </si>
  <si>
    <t>Adquisición de elementos de oficina del CEL</t>
  </si>
  <si>
    <t>Se realizó la solicitud  y se reciben insumos se cierra esta actividad</t>
  </si>
  <si>
    <t>Personal administrativo</t>
  </si>
  <si>
    <t>Contratación  personal de apoyo a la oficina del CEL</t>
  </si>
  <si>
    <t>Personal para Apoyo en Oficina</t>
  </si>
  <si>
    <t>Técnico para apoyo en labores de secretariado</t>
  </si>
  <si>
    <t>Se realiza la contratación a cabidad</t>
  </si>
  <si>
    <t>Se realiza la contratación del profesional, se da por finalizada esta actividad</t>
  </si>
  <si>
    <t>Encuentro de Egresados- Empresarios</t>
  </si>
  <si>
    <t>Reporte de asistencia, informes de gestión, seguimiento,  evaluación , encuesta de satisfacción</t>
  </si>
  <si>
    <t>Prestacion de servicios logisticos del evento</t>
  </si>
  <si>
    <t>Plenaria RED SEIS</t>
  </si>
  <si>
    <t xml:space="preserve">Acta de la Reunión </t>
  </si>
  <si>
    <t>Prestación de servicios apoyo logistico</t>
  </si>
  <si>
    <t>mayo</t>
  </si>
  <si>
    <t>Adquisición de Software de Intermediación laboral</t>
  </si>
  <si>
    <t>Software e implementación del mismo</t>
  </si>
  <si>
    <t>Desarrollo e implementación de software de acuerdo a indicaciones establecidas</t>
  </si>
  <si>
    <t>Se da cierre a esta actividad debido que para la realización de este software  se debe integrar en el CRM académico. Teniendo este precedente, por sugerencia del área de sistemas, se debe posponer esta actividad hasta el 2018 para que no dependan del sistema de información.</t>
  </si>
  <si>
    <t>* Documentar las necesidades del software</t>
  </si>
  <si>
    <t>Adquisición de Software Seguimiento de Egresados</t>
  </si>
  <si>
    <t>* Documentar las necesidades del software de egresados</t>
  </si>
  <si>
    <t>Generación de marca</t>
  </si>
  <si>
    <t>Elemento de la imagen corporativa de egresadso( eslogan, logo, plantillas para información, redes sociales de egresados), ubicación de egresados en redes sociales</t>
  </si>
  <si>
    <t>Desarrollo e implementación de la marca de Egresados de la ETITC</t>
  </si>
  <si>
    <t>Enero- junio</t>
  </si>
  <si>
    <t>Se trabaja con el tema de linknd para empezar la generación de marca  como primera herramienta, se realiza visita con la fundación de los libertadores con el área de personal creativo. Para el mes de abril entregar requerimiento de generación de marca y página web</t>
  </si>
  <si>
    <t>Empezar a dar gestión a este componente</t>
  </si>
  <si>
    <t>Portafolio de servicios a Egresados</t>
  </si>
  <si>
    <t>Informe del evento, listados de asistencia</t>
  </si>
  <si>
    <t>Pretacion de servicios en servicios personales y apoyo logistico</t>
  </si>
  <si>
    <t>No se ha tenido respuesta por parte de la vicerrectoria académica para la aprobación del portafolio de egresados. En el mes de abril se espera tener la aprobación</t>
  </si>
  <si>
    <t>Se envía documento a viceacadémica para su revisión. 
Se espera  tener respuesta para el mes d efebrero</t>
  </si>
  <si>
    <t>Propuesta de lanzamiento Bolsa de Empleo</t>
  </si>
  <si>
    <t>apoyo logistico para el lanzamiento de la Bolsa de Empleo de la ETITC</t>
  </si>
  <si>
    <t>Contratación  personal de apoyo a la oficina de Egresados</t>
  </si>
  <si>
    <t>Prestar apoyo al programa de egresados, en actualizacion y seguimiento de egresados, realización de encuentros etc</t>
  </si>
  <si>
    <t>Se está revisando la estrategia para la contratación de egresado conjuntamente con el Vicerrector académico. Se espera para el mes de abril determinar el tipo de apoyo que se prestara para la oficina</t>
  </si>
  <si>
    <t>Consolidar el perfil del profesional</t>
  </si>
  <si>
    <t>Centro de Extensión I semestre</t>
  </si>
  <si>
    <t>Curso Preingeniero</t>
  </si>
  <si>
    <t xml:space="preserve">Certificaciones, informes de gestión, seguimiento, evaluación docente, encuesta de satisfacción, registro de asistencia </t>
  </si>
  <si>
    <t>Prestación de servicios  de docencia  para cursos preingeniero y cursos técnicos</t>
  </si>
  <si>
    <t>Enero- julio</t>
  </si>
  <si>
    <t>Se da inicio a esta actividad con 3 grupos</t>
  </si>
  <si>
    <t>Se iniciarán 3 cursos</t>
  </si>
  <si>
    <t>Curso   Electricidad básica presencial  ( 60 horas)</t>
  </si>
  <si>
    <t>Se encuentra abierta la recepción de inscripciónes para este curso, Se espera en el mes de marzo contar con el grupo para dar inicio</t>
  </si>
  <si>
    <t>Dar inicio a la matricula</t>
  </si>
  <si>
    <t>Curso   Electricidad básica virtual  ( 60 horas)</t>
  </si>
  <si>
    <t>Curso electricidad Industrial  ( 60 horas)</t>
  </si>
  <si>
    <t>Curso CNC ( 60 horas)</t>
  </si>
  <si>
    <t>Curso  Master Cam ( 60 horas)</t>
  </si>
  <si>
    <t>Curso de Soldadura ( 60 horas)</t>
  </si>
  <si>
    <t>Diplomado en HSEQ (120 horas)</t>
  </si>
  <si>
    <t>Se empieza la matricula de este curso</t>
  </si>
  <si>
    <t>Centro de Extensión II semestre</t>
  </si>
  <si>
    <t>Extensión Cursos a la medida para Empresas</t>
  </si>
  <si>
    <t xml:space="preserve">Empresa 1 curso   60 horas </t>
  </si>
  <si>
    <t>Prestación de servicios  de docencia  para cursos especializados</t>
  </si>
  <si>
    <t>Febrero - noviembre</t>
  </si>
  <si>
    <t>Se presenta cotización con Naval Panamá, se espera para el mes de marzo dar inicio a la estructuración del programa solicitado</t>
  </si>
  <si>
    <t xml:space="preserve">Empresa 2 curso 60 horas </t>
  </si>
  <si>
    <t>Se presenta cotización  y entrega de contenido con Protela, se espera para el mes de marzo dar inicio a la estructuración del programa solicitado</t>
  </si>
  <si>
    <t>Empresa 3 curso 60 horas</t>
  </si>
  <si>
    <t>Se presenta cotización con Policia Nacional, se espera para el mes de marzo dar inicio a la estructuración del programa solicitado</t>
  </si>
  <si>
    <t>Empresa 4 curso 60 horas</t>
  </si>
  <si>
    <t>No se da inicio a este componente ya que se está trabajando con las empresas mencionados con anterioridad, se reprograma la fecha de inicio de esta actividad</t>
  </si>
  <si>
    <t>Contratación  Profesionales  de apoyo a la oficina del CEPS</t>
  </si>
  <si>
    <t>Personal Profesional para Apoyo en Oficina  y marketing</t>
  </si>
  <si>
    <t>Prestación de servicios Profesionales para apoyo en labores de Oficina y Marketing</t>
  </si>
  <si>
    <t>Debido a que se encuentra el apoyo  del área de comunicaciones, se da cierre a esta actividad</t>
  </si>
  <si>
    <t>Se gestionara la solicitud de profesional de poyo</t>
  </si>
  <si>
    <t>Vive Digital I Semestre</t>
  </si>
  <si>
    <t>Talleres introduccion al diseño</t>
  </si>
  <si>
    <t xml:space="preserve">Certificaciones, evaluación docente, encuesta de satisfacción, asistencia </t>
  </si>
  <si>
    <t xml:space="preserve">Prestación de servicios docentes para desarrollar talleres especializados de diseño </t>
  </si>
  <si>
    <t>1,800,000</t>
  </si>
  <si>
    <t xml:space="preserve">No se ha realizado gestión para esta actividad, debido que no se ha realizado el mantenimiento de los equipos del punto debido a  que FONADE no ha dado inicio con estas labores, se reporgrama esta actividad hasta que FONADE de alcance a su cronograma de trabajo. </t>
  </si>
  <si>
    <t>Talleres introducción al 3D</t>
  </si>
  <si>
    <t>Talleres introducción audiovisuales</t>
  </si>
  <si>
    <t xml:space="preserve">Mayo </t>
  </si>
  <si>
    <t>Talleres Alfabetización digital</t>
  </si>
  <si>
    <t>talleres especializados de diseño y animacion 3D</t>
  </si>
  <si>
    <t>Vive Digital II Semestre</t>
  </si>
  <si>
    <t>Certificaciones, evaluación docente, encuesta de satisfacción, asistencia</t>
  </si>
  <si>
    <t>Noviembre</t>
  </si>
  <si>
    <t>Contratación  Administradores del Vive</t>
  </si>
  <si>
    <t>Personal Profesional para Administrar el Punto Vive</t>
  </si>
  <si>
    <t>Prestación de servicios Profesionales para la admon del punto vive digital</t>
  </si>
  <si>
    <t>Se realiza la contratación de la persona.</t>
  </si>
  <si>
    <t>Se da cierre a  esta actividad por que el profesional ya se encuentra contratado</t>
  </si>
  <si>
    <t>Infraestructura: Proyecto Edificio Calle 18</t>
  </si>
  <si>
    <t>Remodelación y adecuación de la sede Calle 18</t>
  </si>
  <si>
    <t>Adecuación y Funcionamiento del Centro de Lenguas</t>
  </si>
  <si>
    <t>Mantenimiento especializado para remodelación</t>
  </si>
  <si>
    <t>Equipos</t>
  </si>
  <si>
    <t>Computadores, laptops, video beams, Televisores multimedia, auriculares, cables HTML, impresoras multifuncionales, fotocopiadora multifuncional, Cámara fotográfica, cámara de video, videocámaras de seguridad.</t>
  </si>
  <si>
    <t>Mesas y sillas para 12 salas con capacidad para 20 personas, 12 escritorios con silla, 2 escritorios grandes, 2 sillas ergonómicas, 20 sillas y mesas para cafeteria, 1 sofá, 7 mesas de pasillo, cuadros decorativos, 7 floreros, 12 armarios o folderamas, 3 armarios para computadores, 3 cortinas de blackout para salas multimedia</t>
  </si>
  <si>
    <t>Servicios generales</t>
  </si>
  <si>
    <t>Personal de servicios</t>
  </si>
  <si>
    <t>Elementos de aseo</t>
  </si>
  <si>
    <t>Cafetería</t>
  </si>
  <si>
    <t>Personal para cafetería</t>
  </si>
  <si>
    <t>Elementos de cafetería</t>
  </si>
  <si>
    <t>Recepción</t>
  </si>
  <si>
    <t>Personal para recepción</t>
  </si>
  <si>
    <t>Tecnólogo en computación</t>
  </si>
  <si>
    <t>Personal para la atención y mantenimiento periódico</t>
  </si>
  <si>
    <t>Avance  Extensión</t>
  </si>
  <si>
    <t>VICERRECTORÍA DE INVESTIGACIONES</t>
  </si>
  <si>
    <t>AGREGADO INSTITUCIÓN</t>
  </si>
  <si>
    <t>ESPERADO</t>
  </si>
  <si>
    <r>
      <rPr>
        <b/>
        <sz val="11"/>
        <color theme="9" tint="-0.499984740745262"/>
        <rFont val="Calibri"/>
        <family val="2"/>
        <scheme val="minor"/>
      </rPr>
      <t>Ejecutado</t>
    </r>
    <r>
      <rPr>
        <sz val="11"/>
        <color theme="1"/>
        <rFont val="Calibri"/>
        <family val="2"/>
        <scheme val="minor"/>
      </rPr>
      <t xml:space="preserve"> 
</t>
    </r>
    <r>
      <rPr>
        <b/>
        <sz val="11"/>
        <color rgb="FFC00000"/>
        <rFont val="Calibri"/>
        <family val="2"/>
        <scheme val="minor"/>
      </rPr>
      <t>Por ejecutar</t>
    </r>
  </si>
  <si>
    <t>DESEMPEÑO DEL MES</t>
  </si>
  <si>
    <t>Se realiza caracterización a la ciudadania, para dar la relevancia a la información a publicar. Se espera en el mes de abril  dar continuidad a esta labor, así mismo dar inicio a la contsrucción del informe de gestión.</t>
  </si>
  <si>
    <t>Se tiene avance en la caracterización, se esta trabajando cojuntamente con las áreas en este componente</t>
  </si>
  <si>
    <t>25%                                                                           75%</t>
  </si>
  <si>
    <t>Se realizó la primera consolidación de estadísticas de acceso a los medios electrónicos, se está construyendo la estrategia de divulgación y fortalecimiento de los medios electrónicos</t>
  </si>
  <si>
    <t>Se aplicaron encuestas a grupos de interés</t>
  </si>
  <si>
    <t>Se ha avanzado en el 25% de los mapas actualizados</t>
  </si>
  <si>
    <t>Área</t>
  </si>
  <si>
    <t>OBSERVACIONES</t>
  </si>
  <si>
    <t xml:space="preserve">Se tiene plan operativo anual definitivo para el área de archivo y correspondencia.
Puesta en marcha del V Congreso de educación técnica, tecnológica y de ingeniería.
Implementación de un instrumento para  conocer las necesidades y medios de gestión de la información.
</t>
  </si>
  <si>
    <t>Se realiza la caracterización de los activos de la seguridad en la información y la propuesta de seguridad físicas en las áreas de la escuela.
Se están terminando las readecuaciones de las áreas: Vicerrectorias de investigación y académica y rectoría.
Inicio de adecuación a los talleres de domótica y máquinas mecánicas 
Se inician capacitación a funcionarios (Excel y redacción de documentos).
Por mejorar: La actualización de las hojas de vida en SIGEP.</t>
  </si>
  <si>
    <t>Se recibe y realiza acompañamiento a la visita de pares académicos, con finalidad del nuevo programa académico.
Se mantiene participación activa a eventos académicos locales (Arduino Day).
Se realizan las gestiones pertinentes para continuidad a la operación en los talleres y laboratorios.
Por mejorar: Está pendiente la definición del plan de acción de talleres y laboratorios.</t>
  </si>
  <si>
    <t>Se mantiene una buena gestión de acuerdo con lo establecido.
Se redacta el petitorio de la solicitud en el formato de la super intendencia de industria y comercio para la radicación de la primera patente de la facultad de procesos industriales.</t>
  </si>
  <si>
    <t>La Escuela ha tenido un avance óptimo en el mes de Marzo. Se nota en este seguimiento el compromiso de los funcionarios por la mejora de sus procesos al interior como al exterior. No está de más informar que aún hay cosas por mejorar para seguir por el camino de la calidad administrativa y académica.</t>
  </si>
  <si>
    <t>CLASIF. DE CONFIDENCIALIDAD</t>
  </si>
  <si>
    <t>IPB</t>
  </si>
  <si>
    <t>CLASIF. DE INTEGRIDAD</t>
  </si>
  <si>
    <t>A</t>
  </si>
  <si>
    <t>CLASIF. DE DISPONIBILIDAD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</si>
</sst>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 #,##0.00_);_(&quot;$&quot;\ * \(#,##0.00\);_(&quot;$&quot;\ * &quot;-&quot;??_);_(@_)"/>
    <numFmt numFmtId="43" formatCode="_(* #,##0.00_);_(* \(#,##0.00\);_(* &quot;-&quot;??_);_(@_)"/>
    <numFmt numFmtId="164" formatCode="_-* #,##0_-;\-* #,##0_-;_-* &quot;-&quot;_-;_-@_-"/>
    <numFmt numFmtId="165" formatCode="_-* #,##0.00_-;\-* #,##0.00_-;_-* &quot;-&quot;??_-;_-@_-"/>
    <numFmt numFmtId="166" formatCode="_-&quot;$&quot;* #,##0.00_-;\-&quot;$&quot;* #,##0.00_-;_-&quot;$&quot;* &quot;-&quot;??_-;_-@_-"/>
    <numFmt numFmtId="167" formatCode="mmm"/>
    <numFmt numFmtId="168" formatCode="dd/mmm/yy"/>
    <numFmt numFmtId="169" formatCode="_(* #,##0_);_(* \(#,##0\);_(* &quot;-&quot;??_);_(@_)"/>
    <numFmt numFmtId="170" formatCode="_-* #,##0_-;\-* #,##0_-;_-* &quot;-&quot;??_-;_-@_-"/>
    <numFmt numFmtId="171" formatCode="_-&quot;$&quot;* #,##0_-;\-&quot;$&quot;* #,##0_-;_-&quot;$&quot;* &quot;-&quot;??_-;_-@_-"/>
  </numFmts>
  <fonts count="60" x14ac:knownFonts="1">
    <font>
      <sz val="11"/>
      <color theme="1"/>
      <name val="Calibri"/>
      <family val="2"/>
      <scheme val="minor"/>
    </font>
    <font>
      <sz val="11"/>
      <color theme="1"/>
      <name val="Calibri"/>
      <family val="2"/>
      <scheme val="minor"/>
    </font>
    <font>
      <b/>
      <sz val="11"/>
      <color theme="1"/>
      <name val="Calibri"/>
      <family val="2"/>
      <scheme val="minor"/>
    </font>
    <font>
      <sz val="15"/>
      <color theme="1"/>
      <name val="Calibri"/>
      <family val="2"/>
    </font>
    <font>
      <sz val="9"/>
      <color theme="1"/>
      <name val="Calibri"/>
      <family val="2"/>
    </font>
    <font>
      <b/>
      <sz val="22"/>
      <color theme="1"/>
      <name val="Calibri"/>
      <family val="2"/>
      <scheme val="minor"/>
    </font>
    <font>
      <sz val="15"/>
      <color theme="5" tint="-0.499984740745262"/>
      <name val="Calibri"/>
      <family val="2"/>
    </font>
    <font>
      <sz val="15"/>
      <color theme="0"/>
      <name val="Calibri"/>
      <family val="2"/>
    </font>
    <font>
      <b/>
      <sz val="10"/>
      <color theme="0"/>
      <name val="Arial"/>
      <family val="2"/>
    </font>
    <font>
      <b/>
      <sz val="11"/>
      <color theme="0"/>
      <name val="Arial"/>
      <family val="2"/>
    </font>
    <font>
      <b/>
      <sz val="26"/>
      <color theme="0"/>
      <name val="Arial"/>
      <family val="2"/>
    </font>
    <font>
      <b/>
      <sz val="10"/>
      <color theme="1"/>
      <name val="Arial"/>
      <family val="2"/>
    </font>
    <font>
      <b/>
      <sz val="16"/>
      <color theme="1"/>
      <name val="Arial"/>
      <family val="2"/>
    </font>
    <font>
      <b/>
      <sz val="10"/>
      <color rgb="FF000000"/>
      <name val="Calibri"/>
      <family val="2"/>
    </font>
    <font>
      <sz val="10"/>
      <color rgb="FF000000"/>
      <name val="Calibri"/>
      <family val="2"/>
    </font>
    <font>
      <sz val="28"/>
      <color theme="1"/>
      <name val="Wingdings"/>
      <charset val="2"/>
    </font>
    <font>
      <b/>
      <sz val="24"/>
      <color theme="0"/>
      <name val="Calibri"/>
      <family val="2"/>
      <scheme val="minor"/>
    </font>
    <font>
      <b/>
      <sz val="24"/>
      <color theme="1"/>
      <name val="Calibri"/>
      <family val="2"/>
      <scheme val="minor"/>
    </font>
    <font>
      <b/>
      <sz val="48"/>
      <color theme="1"/>
      <name val="Wingdings"/>
      <charset val="2"/>
    </font>
    <font>
      <b/>
      <sz val="9"/>
      <color theme="1"/>
      <name val="Arial"/>
      <family val="2"/>
    </font>
    <font>
      <sz val="9"/>
      <color theme="1"/>
      <name val="Arial"/>
      <family val="2"/>
    </font>
    <font>
      <sz val="9"/>
      <name val="Arial"/>
      <family val="2"/>
    </font>
    <font>
      <b/>
      <sz val="36"/>
      <color theme="0"/>
      <name val="Calibri"/>
      <family val="2"/>
      <scheme val="minor"/>
    </font>
    <font>
      <b/>
      <sz val="72"/>
      <color theme="0"/>
      <name val="Wingdings"/>
      <charset val="2"/>
    </font>
    <font>
      <sz val="24"/>
      <color theme="1"/>
      <name val="Calibri"/>
      <family val="2"/>
      <scheme val="minor"/>
    </font>
    <font>
      <sz val="10"/>
      <color rgb="FFFF0000"/>
      <name val="Calibri"/>
      <family val="2"/>
    </font>
    <font>
      <b/>
      <sz val="14"/>
      <color theme="1"/>
      <name val="Calibri"/>
      <family val="2"/>
      <scheme val="minor"/>
    </font>
    <font>
      <b/>
      <sz val="10"/>
      <color rgb="FF000000"/>
      <name val="Calibri"/>
      <family val="2"/>
      <scheme val="minor"/>
    </font>
    <font>
      <sz val="10"/>
      <color rgb="FF000000"/>
      <name val="Calibri"/>
      <family val="2"/>
      <scheme val="minor"/>
    </font>
    <font>
      <u/>
      <sz val="10"/>
      <color rgb="FF000000"/>
      <name val="Calibri"/>
      <family val="2"/>
      <scheme val="minor"/>
    </font>
    <font>
      <b/>
      <sz val="16"/>
      <color theme="1"/>
      <name val="Calibri"/>
      <family val="2"/>
      <scheme val="minor"/>
    </font>
    <font>
      <sz val="10"/>
      <color indexed="8"/>
      <name val="Arial"/>
      <family val="2"/>
    </font>
    <font>
      <sz val="10"/>
      <name val="Calibri"/>
      <family val="2"/>
      <scheme val="minor"/>
    </font>
    <font>
      <sz val="10"/>
      <color theme="1"/>
      <name val="Calibri"/>
      <family val="2"/>
      <scheme val="minor"/>
    </font>
    <font>
      <b/>
      <sz val="10"/>
      <name val="Calibri"/>
      <family val="2"/>
      <scheme val="minor"/>
    </font>
    <font>
      <sz val="10"/>
      <color rgb="FFC00000"/>
      <name val="Calibri"/>
      <family val="2"/>
      <scheme val="minor"/>
    </font>
    <font>
      <sz val="10"/>
      <color indexed="8"/>
      <name val="Calibri"/>
      <family val="2"/>
      <scheme val="minor"/>
    </font>
    <font>
      <b/>
      <sz val="12"/>
      <color theme="1"/>
      <name val="Calibri"/>
      <family val="2"/>
      <scheme val="minor"/>
    </font>
    <font>
      <b/>
      <sz val="10"/>
      <color theme="1"/>
      <name val="Calibri"/>
      <family val="2"/>
      <scheme val="minor"/>
    </font>
    <font>
      <sz val="10"/>
      <color rgb="FF333333"/>
      <name val="Calibri"/>
      <family val="2"/>
      <scheme val="minor"/>
    </font>
    <font>
      <b/>
      <sz val="12"/>
      <color rgb="FF000000"/>
      <name val="Calibri"/>
      <family val="2"/>
    </font>
    <font>
      <b/>
      <sz val="50"/>
      <color theme="1"/>
      <name val="Calibri"/>
      <family val="2"/>
    </font>
    <font>
      <b/>
      <sz val="72"/>
      <color theme="1"/>
      <name val="Calibri"/>
      <family val="2"/>
    </font>
    <font>
      <b/>
      <sz val="38"/>
      <color theme="0"/>
      <name val="Calibri"/>
      <family val="2"/>
      <scheme val="minor"/>
    </font>
    <font>
      <b/>
      <sz val="90"/>
      <color theme="0"/>
      <name val="Wingdings"/>
      <charset val="2"/>
    </font>
    <font>
      <b/>
      <sz val="36"/>
      <color theme="1"/>
      <name val="Calibri"/>
      <family val="2"/>
      <scheme val="minor"/>
    </font>
    <font>
      <b/>
      <sz val="11"/>
      <color theme="9" tint="-0.499984740745262"/>
      <name val="Calibri"/>
      <family val="2"/>
      <scheme val="minor"/>
    </font>
    <font>
      <b/>
      <sz val="11"/>
      <color rgb="FFC00000"/>
      <name val="Calibri"/>
      <family val="2"/>
      <scheme val="minor"/>
    </font>
    <font>
      <b/>
      <sz val="11"/>
      <color theme="0"/>
      <name val="Calibri"/>
      <family val="2"/>
      <scheme val="minor"/>
    </font>
    <font>
      <sz val="11"/>
      <color theme="0"/>
      <name val="Calibri"/>
      <family val="2"/>
      <scheme val="minor"/>
    </font>
    <font>
      <b/>
      <sz val="26"/>
      <color theme="1"/>
      <name val="Wingdings"/>
      <charset val="2"/>
    </font>
    <font>
      <sz val="26"/>
      <color theme="1"/>
      <name val="Wingdings"/>
      <charset val="2"/>
    </font>
    <font>
      <sz val="18"/>
      <color theme="1"/>
      <name val="Wingdings"/>
      <charset val="2"/>
    </font>
    <font>
      <b/>
      <sz val="18"/>
      <color theme="1"/>
      <name val="Calibri"/>
      <family val="2"/>
    </font>
    <font>
      <b/>
      <sz val="28"/>
      <color theme="1"/>
      <name val="Wingdings"/>
      <charset val="2"/>
    </font>
    <font>
      <b/>
      <sz val="14"/>
      <color theme="0"/>
      <name val="Calibri"/>
      <family val="2"/>
      <scheme val="minor"/>
    </font>
    <font>
      <b/>
      <sz val="18"/>
      <color theme="0"/>
      <name val="Calibri"/>
      <family val="2"/>
      <scheme val="minor"/>
    </font>
    <font>
      <b/>
      <sz val="18"/>
      <color theme="1"/>
      <name val="Calibri"/>
      <family val="2"/>
      <scheme val="minor"/>
    </font>
    <font>
      <b/>
      <sz val="20"/>
      <color theme="1"/>
      <name val="Calibri"/>
      <family val="2"/>
      <scheme val="minor"/>
    </font>
    <font>
      <b/>
      <sz val="9"/>
      <name val="Arial"/>
      <family val="2"/>
    </font>
  </fonts>
  <fills count="14">
    <fill>
      <patternFill patternType="none"/>
    </fill>
    <fill>
      <patternFill patternType="gray125"/>
    </fill>
    <fill>
      <patternFill patternType="solid">
        <fgColor rgb="FFFECAD9"/>
        <bgColor indexed="64"/>
      </patternFill>
    </fill>
    <fill>
      <patternFill patternType="solid">
        <fgColor rgb="FFFFFF00"/>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00B0F0"/>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rgb="FF92D050"/>
        <bgColor indexed="64"/>
      </patternFill>
    </fill>
    <fill>
      <patternFill patternType="solid">
        <fgColor theme="5" tint="-0.499984740745262"/>
        <bgColor indexed="64"/>
      </patternFill>
    </fill>
  </fills>
  <borders count="115">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medium">
        <color indexed="64"/>
      </right>
      <top style="medium">
        <color indexed="64"/>
      </top>
      <bottom/>
      <diagonal/>
    </border>
    <border>
      <left style="medium">
        <color auto="1"/>
      </left>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rgb="FF000000"/>
      </right>
      <top style="medium">
        <color auto="1"/>
      </top>
      <bottom/>
      <diagonal/>
    </border>
    <border>
      <left style="thin">
        <color rgb="FF000000"/>
      </left>
      <right style="thin">
        <color rgb="FF000000"/>
      </right>
      <top style="medium">
        <color auto="1"/>
      </top>
      <bottom/>
      <diagonal/>
    </border>
    <border>
      <left style="thin">
        <color rgb="FF000000"/>
      </left>
      <right/>
      <top style="medium">
        <color auto="1"/>
      </top>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rgb="FF000000"/>
      </right>
      <top/>
      <bottom style="medium">
        <color auto="1"/>
      </bottom>
      <diagonal/>
    </border>
    <border>
      <left style="thin">
        <color rgb="FF000000"/>
      </left>
      <right style="thin">
        <color rgb="FF000000"/>
      </right>
      <top/>
      <bottom style="medium">
        <color auto="1"/>
      </bottom>
      <diagonal/>
    </border>
    <border>
      <left style="thin">
        <color rgb="FF000000"/>
      </left>
      <right/>
      <top/>
      <bottom style="medium">
        <color auto="1"/>
      </bottom>
      <diagonal/>
    </border>
    <border>
      <left style="medium">
        <color indexed="64"/>
      </left>
      <right style="medium">
        <color indexed="64"/>
      </right>
      <top/>
      <bottom style="medium">
        <color indexed="64"/>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style="double">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double">
        <color auto="1"/>
      </left>
      <right style="thin">
        <color auto="1"/>
      </right>
      <top/>
      <bottom style="medium">
        <color auto="1"/>
      </bottom>
      <diagonal/>
    </border>
    <border>
      <left style="thin">
        <color auto="1"/>
      </left>
      <right style="double">
        <color auto="1"/>
      </right>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indexed="64"/>
      </left>
      <right style="medium">
        <color indexed="64"/>
      </right>
      <top style="medium">
        <color indexed="64"/>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double">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double">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thin">
        <color auto="1"/>
      </top>
      <bottom style="thin">
        <color auto="1"/>
      </bottom>
      <diagonal/>
    </border>
    <border>
      <left style="double">
        <color auto="1"/>
      </left>
      <right style="thin">
        <color auto="1"/>
      </right>
      <top style="thin">
        <color auto="1"/>
      </top>
      <bottom style="thin">
        <color auto="1"/>
      </bottom>
      <diagonal/>
    </border>
    <border>
      <left style="medium">
        <color indexed="64"/>
      </left>
      <right style="double">
        <color auto="1"/>
      </right>
      <top style="medium">
        <color indexed="64"/>
      </top>
      <bottom style="thin">
        <color auto="1"/>
      </bottom>
      <diagonal/>
    </border>
    <border>
      <left style="medium">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double">
        <color auto="1"/>
      </left>
      <right style="thin">
        <color auto="1"/>
      </right>
      <top style="medium">
        <color auto="1"/>
      </top>
      <bottom style="medium">
        <color auto="1"/>
      </bottom>
      <diagonal/>
    </border>
    <border>
      <left style="double">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indexed="64"/>
      </left>
      <right style="medium">
        <color indexed="64"/>
      </right>
      <top style="thin">
        <color auto="1"/>
      </top>
      <bottom/>
      <diagonal/>
    </border>
    <border>
      <left/>
      <right style="thin">
        <color auto="1"/>
      </right>
      <top/>
      <bottom/>
      <diagonal/>
    </border>
    <border>
      <left style="thin">
        <color auto="1"/>
      </left>
      <right/>
      <top/>
      <bottom/>
      <diagonal/>
    </border>
    <border>
      <left style="double">
        <color auto="1"/>
      </left>
      <right style="thin">
        <color auto="1"/>
      </right>
      <top/>
      <bottom/>
      <diagonal/>
    </border>
    <border>
      <left/>
      <right style="thin">
        <color indexed="64"/>
      </right>
      <top style="medium">
        <color indexed="64"/>
      </top>
      <bottom style="medium">
        <color indexed="64"/>
      </bottom>
      <diagonal/>
    </border>
    <border>
      <left style="thin">
        <color auto="1"/>
      </left>
      <right style="medium">
        <color auto="1"/>
      </right>
      <top/>
      <bottom style="medium">
        <color auto="1"/>
      </bottom>
      <diagonal/>
    </border>
    <border>
      <left/>
      <right style="thin">
        <color auto="1"/>
      </right>
      <top/>
      <bottom style="medium">
        <color auto="1"/>
      </bottom>
      <diagonal/>
    </border>
    <border>
      <left style="thin">
        <color theme="0"/>
      </left>
      <right style="thin">
        <color theme="0"/>
      </right>
      <top style="medium">
        <color auto="1"/>
      </top>
      <bottom style="medium">
        <color auto="1"/>
      </bottom>
      <diagonal/>
    </border>
    <border>
      <left style="thin">
        <color theme="0"/>
      </left>
      <right/>
      <top style="medium">
        <color auto="1"/>
      </top>
      <bottom style="medium">
        <color auto="1"/>
      </bottom>
      <diagonal/>
    </border>
    <border>
      <left style="double">
        <color theme="0"/>
      </left>
      <right style="thin">
        <color indexed="64"/>
      </right>
      <top style="medium">
        <color indexed="64"/>
      </top>
      <bottom style="medium">
        <color indexed="64"/>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diagonal/>
    </border>
    <border>
      <left style="double">
        <color auto="1"/>
      </left>
      <right style="thin">
        <color auto="1"/>
      </right>
      <top style="thin">
        <color auto="1"/>
      </top>
      <bottom/>
      <diagonal/>
    </border>
    <border>
      <left/>
      <right/>
      <top style="thin">
        <color auto="1"/>
      </top>
      <bottom style="medium">
        <color auto="1"/>
      </bottom>
      <diagonal/>
    </border>
    <border>
      <left/>
      <right style="medium">
        <color auto="1"/>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medium">
        <color indexed="64"/>
      </right>
      <top/>
      <bottom style="thin">
        <color auto="1"/>
      </bottom>
      <diagonal/>
    </border>
    <border>
      <left/>
      <right style="medium">
        <color auto="1"/>
      </right>
      <top/>
      <bottom style="thin">
        <color auto="1"/>
      </bottom>
      <diagonal/>
    </border>
    <border>
      <left/>
      <right style="medium">
        <color indexed="64"/>
      </right>
      <top style="thin">
        <color auto="1"/>
      </top>
      <bottom style="thin">
        <color auto="1"/>
      </bottom>
      <diagonal/>
    </border>
    <border>
      <left style="medium">
        <color indexed="64"/>
      </left>
      <right style="double">
        <color auto="1"/>
      </right>
      <top style="medium">
        <color indexed="64"/>
      </top>
      <bottom/>
      <diagonal/>
    </border>
    <border>
      <left style="medium">
        <color indexed="64"/>
      </left>
      <right style="double">
        <color auto="1"/>
      </right>
      <top/>
      <bottom/>
      <diagonal/>
    </border>
    <border>
      <left style="medium">
        <color indexed="64"/>
      </left>
      <right style="double">
        <color indexed="64"/>
      </right>
      <top style="thin">
        <color indexed="64"/>
      </top>
      <bottom style="medium">
        <color indexed="64"/>
      </bottom>
      <diagonal/>
    </border>
    <border>
      <left style="thin">
        <color auto="1"/>
      </left>
      <right style="medium">
        <color auto="1"/>
      </right>
      <top style="medium">
        <color auto="1"/>
      </top>
      <bottom/>
      <diagonal/>
    </border>
    <border>
      <left style="thin">
        <color auto="1"/>
      </left>
      <right style="double">
        <color auto="1"/>
      </right>
      <top style="thin">
        <color auto="1"/>
      </top>
      <bottom/>
      <diagonal/>
    </border>
    <border>
      <left style="medium">
        <color indexed="64"/>
      </left>
      <right style="double">
        <color auto="1"/>
      </right>
      <top style="thin">
        <color auto="1"/>
      </top>
      <bottom style="thin">
        <color auto="1"/>
      </bottom>
      <diagonal/>
    </border>
    <border>
      <left style="thin">
        <color auto="1"/>
      </left>
      <right style="double">
        <color auto="1"/>
      </right>
      <top/>
      <bottom/>
      <diagonal/>
    </border>
    <border>
      <left style="medium">
        <color indexed="64"/>
      </left>
      <right style="double">
        <color auto="1"/>
      </right>
      <top style="medium">
        <color indexed="64"/>
      </top>
      <bottom style="medium">
        <color indexed="64"/>
      </bottom>
      <diagonal/>
    </border>
    <border>
      <left style="thin">
        <color auto="1"/>
      </left>
      <right style="thin">
        <color auto="1"/>
      </right>
      <top style="medium">
        <color auto="1"/>
      </top>
      <bottom/>
      <diagonal/>
    </border>
    <border>
      <left style="medium">
        <color auto="1"/>
      </left>
      <right/>
      <top style="thin">
        <color auto="1"/>
      </top>
      <bottom/>
      <diagonal/>
    </border>
    <border>
      <left/>
      <right/>
      <top/>
      <bottom style="double">
        <color auto="1"/>
      </bottom>
      <diagonal/>
    </border>
    <border>
      <left style="double">
        <color indexed="64"/>
      </left>
      <right/>
      <top/>
      <bottom style="medium">
        <color auto="1"/>
      </bottom>
      <diagonal/>
    </border>
    <border>
      <left style="double">
        <color auto="1"/>
      </left>
      <right/>
      <top style="medium">
        <color auto="1"/>
      </top>
      <bottom style="medium">
        <color auto="1"/>
      </bottom>
      <diagonal/>
    </border>
    <border>
      <left style="double">
        <color indexed="64"/>
      </left>
      <right/>
      <top style="medium">
        <color auto="1"/>
      </top>
      <bottom style="double">
        <color indexed="64"/>
      </bottom>
      <diagonal/>
    </border>
    <border>
      <left/>
      <right/>
      <top style="medium">
        <color auto="1"/>
      </top>
      <bottom style="double">
        <color auto="1"/>
      </bottom>
      <diagonal/>
    </border>
    <border>
      <left/>
      <right style="medium">
        <color auto="1"/>
      </right>
      <top style="medium">
        <color auto="1"/>
      </top>
      <bottom style="double">
        <color indexed="64"/>
      </bottom>
      <diagonal/>
    </border>
    <border>
      <left style="medium">
        <color indexed="64"/>
      </left>
      <right style="double">
        <color auto="1"/>
      </right>
      <top style="medium">
        <color indexed="64"/>
      </top>
      <bottom style="double">
        <color auto="1"/>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s>
  <cellStyleXfs count="8">
    <xf numFmtId="0" fontId="0" fillId="0" borderId="0"/>
    <xf numFmtId="165"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1" fillId="0" borderId="0">
      <alignment vertical="top"/>
    </xf>
    <xf numFmtId="44" fontId="1" fillId="0" borderId="0" applyFont="0" applyFill="0" applyBorder="0" applyAlignment="0" applyProtection="0"/>
  </cellStyleXfs>
  <cellXfs count="931">
    <xf numFmtId="0" fontId="0" fillId="0" borderId="0" xfId="0"/>
    <xf numFmtId="9" fontId="3" fillId="2" borderId="1" xfId="0" applyNumberFormat="1" applyFont="1" applyFill="1" applyBorder="1" applyAlignment="1" applyProtection="1">
      <alignment horizontal="center" vertical="center" wrapText="1"/>
    </xf>
    <xf numFmtId="0" fontId="4" fillId="0" borderId="1" xfId="0" applyFont="1" applyBorder="1" applyAlignment="1" applyProtection="1">
      <alignment vertical="center" wrapText="1" shrinkToFit="1"/>
    </xf>
    <xf numFmtId="0" fontId="5" fillId="3" borderId="1" xfId="0" applyFont="1" applyFill="1" applyBorder="1" applyAlignment="1" applyProtection="1">
      <alignment vertical="center"/>
    </xf>
    <xf numFmtId="0" fontId="5"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center" vertical="center"/>
    </xf>
    <xf numFmtId="0" fontId="0" fillId="0" borderId="0" xfId="0" applyProtection="1"/>
    <xf numFmtId="0" fontId="0" fillId="0" borderId="0" xfId="0" applyAlignment="1" applyProtection="1">
      <alignment wrapText="1"/>
    </xf>
    <xf numFmtId="9" fontId="6" fillId="0" borderId="1" xfId="0" applyNumberFormat="1" applyFont="1" applyBorder="1" applyAlignment="1" applyProtection="1">
      <alignment horizontal="center" vertical="center" wrapText="1"/>
    </xf>
    <xf numFmtId="14" fontId="5" fillId="3" borderId="1" xfId="0" applyNumberFormat="1" applyFont="1" applyFill="1" applyBorder="1" applyAlignment="1" applyProtection="1">
      <alignment horizontal="center" vertical="center"/>
    </xf>
    <xf numFmtId="9" fontId="0" fillId="0" borderId="0" xfId="4" applyFont="1" applyProtection="1"/>
    <xf numFmtId="9" fontId="7" fillId="4" borderId="1" xfId="0" applyNumberFormat="1" applyFont="1" applyFill="1" applyBorder="1" applyAlignment="1" applyProtection="1">
      <alignment horizontal="center" vertical="center" wrapText="1"/>
    </xf>
    <xf numFmtId="14" fontId="5" fillId="0" borderId="0" xfId="0" applyNumberFormat="1" applyFont="1" applyFill="1" applyAlignment="1" applyProtection="1">
      <alignment vertical="center"/>
    </xf>
    <xf numFmtId="9" fontId="0" fillId="0" borderId="0" xfId="0" applyNumberFormat="1" applyProtection="1"/>
    <xf numFmtId="9" fontId="0" fillId="0" borderId="0" xfId="4" applyFont="1" applyAlignment="1" applyProtection="1">
      <alignment wrapText="1"/>
    </xf>
    <xf numFmtId="167" fontId="0" fillId="0" borderId="0" xfId="0" applyNumberFormat="1" applyAlignment="1" applyProtection="1">
      <alignment wrapText="1"/>
    </xf>
    <xf numFmtId="167" fontId="0" fillId="0" borderId="0" xfId="0" applyNumberFormat="1" applyProtection="1"/>
    <xf numFmtId="0" fontId="11" fillId="6" borderId="24" xfId="0" applyFont="1" applyFill="1" applyBorder="1" applyAlignment="1" applyProtection="1">
      <alignment horizontal="center" vertical="center" wrapText="1" readingOrder="1"/>
    </xf>
    <xf numFmtId="0" fontId="12" fillId="6" borderId="32" xfId="0" applyFont="1" applyFill="1" applyBorder="1" applyAlignment="1" applyProtection="1">
      <alignment horizontal="center" vertical="center" wrapText="1" readingOrder="1"/>
    </xf>
    <xf numFmtId="0" fontId="12" fillId="6" borderId="24" xfId="0" applyFont="1" applyFill="1" applyBorder="1" applyAlignment="1" applyProtection="1">
      <alignment horizontal="center" vertical="center" wrapText="1" readingOrder="1"/>
    </xf>
    <xf numFmtId="0" fontId="12" fillId="6" borderId="34" xfId="0" applyFont="1" applyFill="1" applyBorder="1" applyAlignment="1" applyProtection="1">
      <alignment horizontal="center" vertical="center" wrapText="1" readingOrder="1"/>
    </xf>
    <xf numFmtId="0" fontId="8" fillId="4" borderId="6" xfId="0" applyFont="1" applyFill="1" applyBorder="1" applyAlignment="1" applyProtection="1">
      <alignment horizontal="center" vertical="center" wrapText="1" readingOrder="1"/>
    </xf>
    <xf numFmtId="0" fontId="8" fillId="5" borderId="35" xfId="0" applyFont="1" applyFill="1" applyBorder="1" applyAlignment="1" applyProtection="1">
      <alignment horizontal="center" vertical="center" wrapText="1" readingOrder="1"/>
    </xf>
    <xf numFmtId="0" fontId="8" fillId="5" borderId="36" xfId="0" applyFont="1" applyFill="1" applyBorder="1" applyAlignment="1" applyProtection="1">
      <alignment horizontal="center" vertical="center" wrapText="1" readingOrder="1"/>
    </xf>
    <xf numFmtId="0" fontId="11" fillId="6" borderId="36" xfId="0" applyFont="1" applyFill="1" applyBorder="1" applyAlignment="1" applyProtection="1">
      <alignment horizontal="center" vertical="center" wrapText="1" readingOrder="1"/>
    </xf>
    <xf numFmtId="0" fontId="8" fillId="5" borderId="37" xfId="0" applyFont="1" applyFill="1" applyBorder="1" applyAlignment="1" applyProtection="1">
      <alignment horizontal="center" vertical="center" wrapText="1" readingOrder="1"/>
    </xf>
    <xf numFmtId="0" fontId="8" fillId="4" borderId="0" xfId="0" applyFont="1" applyFill="1" applyBorder="1" applyAlignment="1" applyProtection="1">
      <alignment horizontal="center" vertical="center" wrapText="1" readingOrder="1"/>
    </xf>
    <xf numFmtId="0" fontId="8" fillId="4" borderId="10" xfId="0" applyFont="1" applyFill="1" applyBorder="1" applyAlignment="1" applyProtection="1">
      <alignment horizontal="center" vertical="center" wrapText="1" readingOrder="1"/>
    </xf>
    <xf numFmtId="0" fontId="8" fillId="5" borderId="30" xfId="0" applyFont="1" applyFill="1" applyBorder="1" applyAlignment="1" applyProtection="1">
      <alignment horizontal="center" vertical="center" wrapText="1" readingOrder="1"/>
    </xf>
    <xf numFmtId="0" fontId="8" fillId="5" borderId="38" xfId="0" applyFont="1" applyFill="1" applyBorder="1" applyAlignment="1" applyProtection="1">
      <alignment horizontal="center" vertical="center" wrapText="1" readingOrder="1"/>
    </xf>
    <xf numFmtId="0" fontId="8" fillId="5" borderId="39" xfId="0" applyFont="1" applyFill="1" applyBorder="1" applyAlignment="1" applyProtection="1">
      <alignment horizontal="center" vertical="center" wrapText="1" readingOrder="1"/>
    </xf>
    <xf numFmtId="0" fontId="8" fillId="5" borderId="40" xfId="0" applyFont="1" applyFill="1" applyBorder="1" applyAlignment="1" applyProtection="1">
      <alignment horizontal="center" vertical="center" wrapText="1" readingOrder="1"/>
    </xf>
    <xf numFmtId="0" fontId="10" fillId="5" borderId="38" xfId="0" applyFont="1" applyFill="1" applyBorder="1" applyAlignment="1" applyProtection="1">
      <alignment horizontal="center" vertical="center" wrapText="1" readingOrder="1"/>
    </xf>
    <xf numFmtId="9" fontId="0" fillId="5" borderId="41" xfId="0" applyNumberFormat="1" applyFill="1" applyBorder="1" applyProtection="1"/>
    <xf numFmtId="0" fontId="0" fillId="0" borderId="0" xfId="0" applyAlignment="1" applyProtection="1">
      <alignment wrapText="1" readingOrder="1"/>
    </xf>
    <xf numFmtId="0" fontId="14" fillId="0" borderId="13" xfId="0" applyFont="1" applyBorder="1" applyAlignment="1" applyProtection="1">
      <alignment horizontal="left" vertical="center" wrapText="1" readingOrder="1"/>
    </xf>
    <xf numFmtId="168" fontId="14" fillId="0" borderId="13" xfId="0" applyNumberFormat="1" applyFont="1" applyBorder="1" applyAlignment="1" applyProtection="1">
      <alignment horizontal="right" vertical="center" wrapText="1" readingOrder="1"/>
    </xf>
    <xf numFmtId="0" fontId="14" fillId="0" borderId="14" xfId="0" applyFont="1" applyBorder="1" applyAlignment="1" applyProtection="1">
      <alignment horizontal="left" vertical="center" wrapText="1" readingOrder="1"/>
    </xf>
    <xf numFmtId="0" fontId="14" fillId="0" borderId="43" xfId="0" applyFont="1" applyBorder="1" applyAlignment="1" applyProtection="1">
      <alignment horizontal="left" wrapText="1" readingOrder="1"/>
    </xf>
    <xf numFmtId="0" fontId="14" fillId="0" borderId="13" xfId="0" applyFont="1" applyBorder="1" applyAlignment="1" applyProtection="1">
      <alignment horizontal="center" vertical="center" wrapText="1" readingOrder="1"/>
    </xf>
    <xf numFmtId="169" fontId="14" fillId="0" borderId="13" xfId="5" applyNumberFormat="1" applyFont="1" applyBorder="1" applyAlignment="1" applyProtection="1">
      <alignment horizontal="left" vertical="center" wrapText="1" readingOrder="1"/>
    </xf>
    <xf numFmtId="169" fontId="14" fillId="0" borderId="19" xfId="5" applyNumberFormat="1" applyFont="1" applyBorder="1" applyAlignment="1" applyProtection="1">
      <alignment horizontal="left" vertical="center" wrapText="1" readingOrder="1"/>
    </xf>
    <xf numFmtId="169" fontId="14" fillId="0" borderId="44" xfId="5" applyNumberFormat="1" applyFont="1" applyBorder="1" applyAlignment="1" applyProtection="1">
      <alignment horizontal="left" vertical="center" wrapText="1" readingOrder="1"/>
    </xf>
    <xf numFmtId="169" fontId="14" fillId="7" borderId="43" xfId="5" applyNumberFormat="1" applyFont="1" applyFill="1" applyBorder="1" applyAlignment="1" applyProtection="1">
      <alignment horizontal="center" vertical="center" wrapText="1" readingOrder="1"/>
    </xf>
    <xf numFmtId="0" fontId="0" fillId="0" borderId="45" xfId="0" applyBorder="1" applyAlignment="1" applyProtection="1">
      <alignment wrapText="1"/>
    </xf>
    <xf numFmtId="10" fontId="0" fillId="7" borderId="46" xfId="4" applyNumberFormat="1" applyFont="1" applyFill="1" applyBorder="1" applyAlignment="1" applyProtection="1">
      <alignment horizontal="center" vertical="center"/>
    </xf>
    <xf numFmtId="10" fontId="0" fillId="0" borderId="47" xfId="4" applyNumberFormat="1" applyFont="1" applyBorder="1" applyAlignment="1" applyProtection="1">
      <alignment horizontal="center" vertical="center"/>
    </xf>
    <xf numFmtId="10" fontId="0" fillId="0" borderId="48" xfId="4" applyNumberFormat="1" applyFont="1" applyBorder="1" applyAlignment="1" applyProtection="1">
      <alignment horizontal="center" vertical="center"/>
    </xf>
    <xf numFmtId="9" fontId="0" fillId="7" borderId="46" xfId="4" applyFont="1" applyFill="1" applyBorder="1" applyAlignment="1" applyProtection="1">
      <alignment horizontal="center" vertical="center"/>
    </xf>
    <xf numFmtId="9" fontId="0" fillId="0" borderId="46" xfId="4" applyFont="1" applyFill="1" applyBorder="1" applyAlignment="1" applyProtection="1">
      <alignment horizontal="center" vertical="center" wrapText="1"/>
    </xf>
    <xf numFmtId="9" fontId="15" fillId="0" borderId="47" xfId="4" applyFont="1" applyFill="1" applyBorder="1" applyAlignment="1" applyProtection="1">
      <alignment horizontal="center" vertical="center"/>
    </xf>
    <xf numFmtId="0" fontId="0" fillId="0" borderId="49" xfId="0" applyBorder="1" applyAlignment="1" applyProtection="1">
      <alignment horizontal="left" vertical="center" wrapText="1"/>
    </xf>
    <xf numFmtId="9" fontId="16" fillId="5" borderId="50" xfId="4" applyFont="1" applyFill="1" applyBorder="1" applyAlignment="1" applyProtection="1">
      <alignment horizontal="right" vertical="center"/>
    </xf>
    <xf numFmtId="0" fontId="14" fillId="0" borderId="1" xfId="0" applyFont="1" applyBorder="1" applyAlignment="1" applyProtection="1">
      <alignment horizontal="left" vertical="center" wrapText="1" readingOrder="1"/>
    </xf>
    <xf numFmtId="168" fontId="14" fillId="0" borderId="1" xfId="0" applyNumberFormat="1" applyFont="1" applyBorder="1" applyAlignment="1" applyProtection="1">
      <alignment horizontal="right" vertical="center" wrapText="1" readingOrder="1"/>
    </xf>
    <xf numFmtId="0" fontId="14" fillId="0" borderId="53" xfId="0" applyFont="1" applyBorder="1" applyAlignment="1" applyProtection="1">
      <alignment horizontal="left" vertical="center" wrapText="1" readingOrder="1"/>
    </xf>
    <xf numFmtId="0" fontId="14" fillId="0" borderId="54" xfId="0" applyFont="1" applyBorder="1" applyAlignment="1" applyProtection="1">
      <alignment horizontal="left" wrapText="1" readingOrder="1"/>
    </xf>
    <xf numFmtId="0" fontId="14" fillId="0" borderId="1" xfId="0" applyFont="1" applyBorder="1" applyAlignment="1" applyProtection="1">
      <alignment horizontal="center" vertical="center" wrapText="1" readingOrder="1"/>
    </xf>
    <xf numFmtId="169" fontId="14" fillId="0" borderId="1" xfId="5" applyNumberFormat="1" applyFont="1" applyBorder="1" applyAlignment="1" applyProtection="1">
      <alignment horizontal="left" vertical="center" wrapText="1" readingOrder="1"/>
    </xf>
    <xf numFmtId="169" fontId="14" fillId="0" borderId="55" xfId="5" applyNumberFormat="1" applyFont="1" applyBorder="1" applyAlignment="1" applyProtection="1">
      <alignment horizontal="left" vertical="center" wrapText="1" readingOrder="1"/>
    </xf>
    <xf numFmtId="169" fontId="14" fillId="0" borderId="56" xfId="5" applyNumberFormat="1" applyFont="1" applyBorder="1" applyAlignment="1" applyProtection="1">
      <alignment horizontal="left" vertical="center" wrapText="1" readingOrder="1"/>
    </xf>
    <xf numFmtId="169" fontId="14" fillId="7" borderId="54" xfId="5" applyNumberFormat="1" applyFont="1" applyFill="1" applyBorder="1" applyAlignment="1" applyProtection="1">
      <alignment horizontal="center" vertical="center" wrapText="1" readingOrder="1"/>
    </xf>
    <xf numFmtId="0" fontId="0" fillId="0" borderId="52" xfId="0" applyBorder="1" applyAlignment="1" applyProtection="1">
      <alignment wrapText="1"/>
    </xf>
    <xf numFmtId="10" fontId="0" fillId="7" borderId="1" xfId="4" applyNumberFormat="1" applyFont="1" applyFill="1" applyBorder="1" applyAlignment="1" applyProtection="1">
      <alignment horizontal="center" vertical="center"/>
    </xf>
    <xf numFmtId="10" fontId="0" fillId="0" borderId="55" xfId="4" applyNumberFormat="1" applyFont="1" applyBorder="1" applyAlignment="1" applyProtection="1">
      <alignment horizontal="center" vertical="center"/>
    </xf>
    <xf numFmtId="10" fontId="0" fillId="0" borderId="57" xfId="4" applyNumberFormat="1" applyFont="1" applyBorder="1" applyAlignment="1" applyProtection="1">
      <alignment horizontal="center" vertical="center"/>
    </xf>
    <xf numFmtId="9" fontId="0" fillId="7" borderId="1" xfId="4" applyFont="1" applyFill="1" applyBorder="1" applyAlignment="1" applyProtection="1">
      <alignment horizontal="center" vertical="center"/>
    </xf>
    <xf numFmtId="9" fontId="0" fillId="0" borderId="1" xfId="4" applyFont="1" applyFill="1" applyBorder="1" applyAlignment="1" applyProtection="1">
      <alignment horizontal="center" vertical="center" wrapText="1"/>
    </xf>
    <xf numFmtId="9" fontId="15" fillId="0" borderId="55" xfId="4" applyFont="1" applyFill="1" applyBorder="1" applyAlignment="1" applyProtection="1">
      <alignment horizontal="center" vertical="center"/>
    </xf>
    <xf numFmtId="0" fontId="0" fillId="0" borderId="53" xfId="0" applyBorder="1" applyAlignment="1" applyProtection="1">
      <alignment horizontal="left" vertical="center" wrapText="1"/>
    </xf>
    <xf numFmtId="9" fontId="16" fillId="5" borderId="58" xfId="4" applyFont="1" applyFill="1" applyBorder="1" applyAlignment="1" applyProtection="1">
      <alignment horizontal="right" vertical="center"/>
    </xf>
    <xf numFmtId="0" fontId="0" fillId="0" borderId="52" xfId="0" applyBorder="1" applyAlignment="1" applyProtection="1">
      <alignment vertical="center" wrapText="1"/>
    </xf>
    <xf numFmtId="0" fontId="14" fillId="0" borderId="24" xfId="0" applyFont="1" applyBorder="1" applyAlignment="1" applyProtection="1">
      <alignment horizontal="left" vertical="center" wrapText="1" readingOrder="1"/>
    </xf>
    <xf numFmtId="168" fontId="14" fillId="0" borderId="24" xfId="0" applyNumberFormat="1" applyFont="1" applyBorder="1" applyAlignment="1" applyProtection="1">
      <alignment horizontal="right" vertical="center" wrapText="1" readingOrder="1"/>
    </xf>
    <xf numFmtId="0" fontId="14" fillId="0" borderId="25" xfId="0" applyFont="1" applyBorder="1" applyAlignment="1" applyProtection="1">
      <alignment horizontal="left" vertical="center" wrapText="1" readingOrder="1"/>
    </xf>
    <xf numFmtId="0" fontId="14" fillId="0" borderId="33" xfId="0" applyFont="1" applyBorder="1" applyAlignment="1" applyProtection="1">
      <alignment horizontal="left" wrapText="1" readingOrder="1"/>
    </xf>
    <xf numFmtId="0" fontId="14" fillId="0" borderId="24" xfId="0" applyFont="1" applyBorder="1" applyAlignment="1" applyProtection="1">
      <alignment horizontal="center" vertical="center" wrapText="1" readingOrder="1"/>
    </xf>
    <xf numFmtId="169" fontId="14" fillId="0" borderId="24" xfId="5" applyNumberFormat="1" applyFont="1" applyBorder="1" applyAlignment="1" applyProtection="1">
      <alignment horizontal="left" vertical="center" wrapText="1" readingOrder="1"/>
    </xf>
    <xf numFmtId="169" fontId="14" fillId="0" borderId="31" xfId="5" applyNumberFormat="1" applyFont="1" applyBorder="1" applyAlignment="1" applyProtection="1">
      <alignment horizontal="left" vertical="center" wrapText="1" readingOrder="1"/>
    </xf>
    <xf numFmtId="169" fontId="14" fillId="0" borderId="60" xfId="5" applyNumberFormat="1" applyFont="1" applyBorder="1" applyAlignment="1" applyProtection="1">
      <alignment horizontal="left" vertical="center" wrapText="1" readingOrder="1"/>
    </xf>
    <xf numFmtId="169" fontId="14" fillId="7" borderId="33" xfId="5" applyNumberFormat="1" applyFont="1" applyFill="1" applyBorder="1" applyAlignment="1" applyProtection="1">
      <alignment horizontal="center" vertical="center" wrapText="1" readingOrder="1"/>
    </xf>
    <xf numFmtId="10" fontId="0" fillId="7" borderId="24" xfId="4" applyNumberFormat="1" applyFont="1" applyFill="1" applyBorder="1" applyAlignment="1" applyProtection="1">
      <alignment horizontal="center" vertical="center"/>
    </xf>
    <xf numFmtId="10" fontId="0" fillId="0" borderId="31" xfId="4" applyNumberFormat="1" applyFont="1" applyBorder="1" applyAlignment="1" applyProtection="1">
      <alignment horizontal="center" vertical="center"/>
    </xf>
    <xf numFmtId="10" fontId="0" fillId="0" borderId="32" xfId="4" applyNumberFormat="1" applyFont="1" applyBorder="1" applyAlignment="1" applyProtection="1">
      <alignment horizontal="center" vertical="center"/>
    </xf>
    <xf numFmtId="9" fontId="0" fillId="7" borderId="24" xfId="4" applyFont="1" applyFill="1" applyBorder="1" applyAlignment="1" applyProtection="1">
      <alignment horizontal="center" vertical="center"/>
    </xf>
    <xf numFmtId="9" fontId="0" fillId="0" borderId="24" xfId="4" applyFont="1" applyFill="1" applyBorder="1" applyAlignment="1" applyProtection="1">
      <alignment horizontal="center" vertical="center" wrapText="1"/>
    </xf>
    <xf numFmtId="9" fontId="15" fillId="0" borderId="31" xfId="4" applyFont="1" applyFill="1" applyBorder="1" applyAlignment="1" applyProtection="1">
      <alignment horizontal="center" vertical="center"/>
    </xf>
    <xf numFmtId="0" fontId="0" fillId="0" borderId="25" xfId="0" applyBorder="1" applyAlignment="1" applyProtection="1">
      <alignment horizontal="left" vertical="center" wrapText="1"/>
    </xf>
    <xf numFmtId="0" fontId="17" fillId="8" borderId="63" xfId="0" applyFont="1" applyFill="1" applyBorder="1" applyAlignment="1" applyProtection="1">
      <alignment horizontal="right" vertical="center"/>
    </xf>
    <xf numFmtId="170" fontId="17" fillId="8" borderId="63" xfId="1" applyNumberFormat="1" applyFont="1" applyFill="1" applyBorder="1" applyAlignment="1" applyProtection="1">
      <alignment horizontal="right" vertical="center"/>
    </xf>
    <xf numFmtId="0" fontId="17" fillId="8" borderId="64" xfId="0" applyFont="1" applyFill="1" applyBorder="1" applyAlignment="1" applyProtection="1">
      <alignment horizontal="right" vertical="center"/>
    </xf>
    <xf numFmtId="0" fontId="17" fillId="8" borderId="62" xfId="0" applyFont="1" applyFill="1" applyBorder="1" applyAlignment="1" applyProtection="1">
      <alignment vertical="center"/>
    </xf>
    <xf numFmtId="0" fontId="17" fillId="8" borderId="62" xfId="0" applyFont="1" applyFill="1" applyBorder="1" applyAlignment="1" applyProtection="1">
      <alignment horizontal="left" vertical="center"/>
    </xf>
    <xf numFmtId="0" fontId="17" fillId="8" borderId="62" xfId="0" applyFont="1" applyFill="1" applyBorder="1" applyAlignment="1" applyProtection="1">
      <alignment horizontal="center" vertical="center"/>
    </xf>
    <xf numFmtId="0" fontId="17" fillId="8" borderId="65" xfId="0" applyFont="1" applyFill="1" applyBorder="1" applyAlignment="1" applyProtection="1">
      <alignment vertical="center"/>
    </xf>
    <xf numFmtId="0" fontId="17" fillId="8" borderId="66" xfId="0" applyFont="1" applyFill="1" applyBorder="1" applyAlignment="1" applyProtection="1">
      <alignment vertical="center"/>
    </xf>
    <xf numFmtId="9" fontId="17" fillId="8" borderId="63" xfId="4" applyFont="1" applyFill="1" applyBorder="1" applyAlignment="1" applyProtection="1">
      <alignment horizontal="center" vertical="center"/>
    </xf>
    <xf numFmtId="9" fontId="17" fillId="8" borderId="67" xfId="4" applyFont="1" applyFill="1" applyBorder="1" applyAlignment="1" applyProtection="1">
      <alignment horizontal="center" vertical="center"/>
    </xf>
    <xf numFmtId="9" fontId="17" fillId="8" borderId="68" xfId="4" applyFont="1" applyFill="1" applyBorder="1" applyAlignment="1" applyProtection="1">
      <alignment horizontal="center" vertical="center"/>
    </xf>
    <xf numFmtId="9" fontId="17" fillId="8" borderId="63" xfId="4" applyNumberFormat="1" applyFont="1" applyFill="1" applyBorder="1" applyAlignment="1" applyProtection="1">
      <alignment horizontal="center" vertical="center" wrapText="1"/>
    </xf>
    <xf numFmtId="0" fontId="17" fillId="8" borderId="11" xfId="0" applyFont="1" applyFill="1" applyBorder="1" applyAlignment="1" applyProtection="1">
      <alignment horizontal="left" vertical="center"/>
    </xf>
    <xf numFmtId="0" fontId="17" fillId="0" borderId="0" xfId="0" applyFont="1" applyAlignment="1" applyProtection="1">
      <alignment vertical="center" wrapText="1" readingOrder="1"/>
    </xf>
    <xf numFmtId="0" fontId="17" fillId="0" borderId="0" xfId="0" applyFont="1" applyAlignment="1" applyProtection="1">
      <alignment vertical="center"/>
    </xf>
    <xf numFmtId="0" fontId="0" fillId="0" borderId="43" xfId="0" applyBorder="1" applyAlignment="1" applyProtection="1">
      <alignment vertical="center"/>
    </xf>
    <xf numFmtId="0" fontId="0" fillId="0" borderId="13" xfId="0" applyBorder="1" applyAlignment="1" applyProtection="1">
      <alignment vertical="center"/>
    </xf>
    <xf numFmtId="0" fontId="0" fillId="0" borderId="13" xfId="0" applyBorder="1" applyAlignment="1" applyProtection="1">
      <alignment horizontal="left" vertical="center"/>
    </xf>
    <xf numFmtId="0" fontId="0" fillId="0" borderId="13" xfId="0" applyBorder="1" applyAlignment="1" applyProtection="1">
      <alignment horizontal="center" vertical="center"/>
    </xf>
    <xf numFmtId="0" fontId="0" fillId="0" borderId="19" xfId="0" applyBorder="1" applyAlignment="1" applyProtection="1">
      <alignment vertical="center"/>
    </xf>
    <xf numFmtId="0" fontId="0" fillId="0" borderId="44" xfId="0" applyBorder="1" applyAlignment="1" applyProtection="1">
      <alignment vertical="center"/>
    </xf>
    <xf numFmtId="0" fontId="0" fillId="0" borderId="43" xfId="0" applyBorder="1" applyAlignment="1" applyProtection="1">
      <alignment horizontal="center" vertical="center"/>
    </xf>
    <xf numFmtId="0" fontId="0" fillId="0" borderId="12" xfId="0" applyBorder="1" applyAlignment="1" applyProtection="1">
      <alignment vertical="center"/>
    </xf>
    <xf numFmtId="0" fontId="0" fillId="0" borderId="69" xfId="0" applyBorder="1" applyAlignment="1" applyProtection="1">
      <alignment vertical="center"/>
    </xf>
    <xf numFmtId="0" fontId="0" fillId="0" borderId="13" xfId="0" applyBorder="1" applyAlignment="1" applyProtection="1">
      <alignment horizontal="center" vertical="center" wrapText="1"/>
    </xf>
    <xf numFmtId="9" fontId="0" fillId="0" borderId="14" xfId="0" applyNumberFormat="1" applyBorder="1" applyAlignment="1" applyProtection="1">
      <alignment vertical="center"/>
    </xf>
    <xf numFmtId="0" fontId="0" fillId="0" borderId="0" xfId="0" applyAlignment="1" applyProtection="1">
      <alignment vertical="center" wrapText="1" readingOrder="1"/>
    </xf>
    <xf numFmtId="0" fontId="20" fillId="0" borderId="1" xfId="0" applyFont="1" applyBorder="1" applyAlignment="1" applyProtection="1">
      <alignment horizontal="left" vertical="center" wrapText="1"/>
    </xf>
    <xf numFmtId="168" fontId="20" fillId="0" borderId="1" xfId="0" applyNumberFormat="1" applyFont="1" applyBorder="1" applyAlignment="1" applyProtection="1">
      <alignment horizontal="center" vertical="center" wrapText="1"/>
    </xf>
    <xf numFmtId="0" fontId="20" fillId="0" borderId="53" xfId="0" applyFont="1" applyBorder="1" applyAlignment="1" applyProtection="1">
      <alignment horizontal="left" vertical="center" wrapText="1"/>
    </xf>
    <xf numFmtId="0" fontId="0" fillId="0" borderId="52" xfId="0" applyBorder="1" applyAlignment="1" applyProtection="1">
      <alignment vertical="center"/>
    </xf>
    <xf numFmtId="0" fontId="0" fillId="0" borderId="53" xfId="0" applyBorder="1" applyAlignment="1" applyProtection="1">
      <alignment horizontal="left" vertical="center"/>
    </xf>
    <xf numFmtId="0" fontId="14" fillId="0" borderId="54" xfId="0" applyFont="1" applyBorder="1" applyAlignment="1" applyProtection="1">
      <alignment horizontal="left" vertical="center" wrapText="1" readingOrder="1"/>
    </xf>
    <xf numFmtId="0" fontId="14" fillId="0" borderId="1" xfId="0" applyFont="1" applyBorder="1" applyAlignment="1" applyProtection="1">
      <alignment vertical="center" wrapText="1" readingOrder="1"/>
    </xf>
    <xf numFmtId="0" fontId="14" fillId="0" borderId="55" xfId="0" applyFont="1" applyBorder="1" applyAlignment="1" applyProtection="1">
      <alignment vertical="center" wrapText="1" readingOrder="1"/>
    </xf>
    <xf numFmtId="0" fontId="19" fillId="0" borderId="52" xfId="0" applyFont="1" applyBorder="1" applyAlignment="1" applyProtection="1">
      <alignment horizontal="left" vertical="center" wrapText="1"/>
    </xf>
    <xf numFmtId="0" fontId="21" fillId="0" borderId="71" xfId="0" applyFont="1" applyBorder="1" applyAlignment="1" applyProtection="1">
      <alignment horizontal="left" vertical="center" wrapText="1"/>
    </xf>
    <xf numFmtId="168" fontId="20" fillId="0" borderId="71" xfId="0" applyNumberFormat="1" applyFont="1" applyBorder="1" applyAlignment="1" applyProtection="1">
      <alignment horizontal="center" vertical="center" wrapText="1"/>
    </xf>
    <xf numFmtId="0" fontId="20" fillId="0" borderId="72" xfId="0" applyFont="1" applyBorder="1" applyAlignment="1" applyProtection="1">
      <alignment horizontal="left" vertical="center" wrapText="1"/>
    </xf>
    <xf numFmtId="0" fontId="14" fillId="0" borderId="73" xfId="0" applyFont="1" applyBorder="1" applyAlignment="1" applyProtection="1">
      <alignment horizontal="left" vertical="center" wrapText="1" readingOrder="1"/>
    </xf>
    <xf numFmtId="0" fontId="14" fillId="0" borderId="71" xfId="0" applyFont="1" applyBorder="1" applyAlignment="1" applyProtection="1">
      <alignment vertical="center" wrapText="1" readingOrder="1"/>
    </xf>
    <xf numFmtId="0" fontId="14" fillId="0" borderId="74" xfId="0" applyFont="1" applyBorder="1" applyAlignment="1" applyProtection="1">
      <alignment vertical="center" wrapText="1" readingOrder="1"/>
    </xf>
    <xf numFmtId="169" fontId="14" fillId="0" borderId="75" xfId="5" applyNumberFormat="1" applyFont="1" applyBorder="1" applyAlignment="1" applyProtection="1">
      <alignment horizontal="left" vertical="center" wrapText="1" readingOrder="1"/>
    </xf>
    <xf numFmtId="0" fontId="0" fillId="0" borderId="70" xfId="0" applyBorder="1" applyAlignment="1" applyProtection="1">
      <alignment vertical="center"/>
    </xf>
    <xf numFmtId="10" fontId="0" fillId="0" borderId="74" xfId="4" applyNumberFormat="1" applyFont="1" applyBorder="1" applyAlignment="1" applyProtection="1">
      <alignment horizontal="center" vertical="center"/>
    </xf>
    <xf numFmtId="0" fontId="0" fillId="0" borderId="72" xfId="0" applyBorder="1" applyAlignment="1" applyProtection="1">
      <alignment horizontal="left" vertical="center"/>
    </xf>
    <xf numFmtId="0" fontId="20" fillId="0" borderId="71" xfId="0" applyFont="1" applyBorder="1" applyAlignment="1" applyProtection="1">
      <alignment horizontal="left" vertical="center" wrapText="1"/>
    </xf>
    <xf numFmtId="10" fontId="0" fillId="7" borderId="13" xfId="4" applyNumberFormat="1" applyFont="1" applyFill="1" applyBorder="1" applyAlignment="1" applyProtection="1">
      <alignment horizontal="center" vertical="center"/>
    </xf>
    <xf numFmtId="10" fontId="0" fillId="0" borderId="19" xfId="4" applyNumberFormat="1" applyFont="1" applyBorder="1" applyAlignment="1" applyProtection="1">
      <alignment horizontal="center" vertical="center"/>
    </xf>
    <xf numFmtId="10" fontId="0" fillId="0" borderId="69" xfId="4" applyNumberFormat="1" applyFont="1" applyBorder="1" applyAlignment="1" applyProtection="1">
      <alignment horizontal="center" vertical="center"/>
    </xf>
    <xf numFmtId="9" fontId="0" fillId="7" borderId="13" xfId="4" applyFont="1" applyFill="1" applyBorder="1" applyAlignment="1" applyProtection="1">
      <alignment horizontal="center" vertical="center"/>
    </xf>
    <xf numFmtId="9" fontId="0" fillId="0" borderId="13" xfId="4" applyFont="1" applyFill="1" applyBorder="1" applyAlignment="1" applyProtection="1">
      <alignment horizontal="center" vertical="center" wrapText="1"/>
    </xf>
    <xf numFmtId="9" fontId="15" fillId="0" borderId="19" xfId="4" applyFont="1" applyFill="1" applyBorder="1" applyAlignment="1" applyProtection="1">
      <alignment horizontal="center" vertical="center"/>
    </xf>
    <xf numFmtId="0" fontId="0" fillId="0" borderId="14" xfId="0" applyBorder="1" applyAlignment="1" applyProtection="1">
      <alignment horizontal="left" vertical="center"/>
    </xf>
    <xf numFmtId="0" fontId="20" fillId="0" borderId="53" xfId="0" applyFont="1" applyBorder="1" applyAlignment="1" applyProtection="1">
      <alignment horizontal="center" vertical="center" wrapText="1"/>
    </xf>
    <xf numFmtId="0" fontId="14" fillId="0" borderId="54" xfId="0" applyFont="1" applyBorder="1" applyAlignment="1" applyProtection="1">
      <alignment vertical="center" wrapText="1" readingOrder="1"/>
    </xf>
    <xf numFmtId="168" fontId="20" fillId="3" borderId="1" xfId="0" applyNumberFormat="1" applyFont="1" applyFill="1" applyBorder="1" applyAlignment="1" applyProtection="1">
      <alignment horizontal="center" vertical="center" wrapText="1"/>
    </xf>
    <xf numFmtId="169" fontId="14" fillId="0" borderId="1" xfId="1" applyNumberFormat="1" applyFont="1" applyBorder="1" applyAlignment="1" applyProtection="1">
      <alignment horizontal="left" vertical="center" wrapText="1" readingOrder="1"/>
    </xf>
    <xf numFmtId="169" fontId="14" fillId="0" borderId="55" xfId="1" applyNumberFormat="1" applyFont="1" applyBorder="1" applyAlignment="1" applyProtection="1">
      <alignment horizontal="left" vertical="center" wrapText="1" readingOrder="1"/>
    </xf>
    <xf numFmtId="0" fontId="20" fillId="0" borderId="24" xfId="0" applyFont="1" applyBorder="1" applyAlignment="1" applyProtection="1">
      <alignment horizontal="left" vertical="center" wrapText="1"/>
    </xf>
    <xf numFmtId="168" fontId="20" fillId="0" borderId="24" xfId="0" applyNumberFormat="1" applyFont="1" applyBorder="1" applyAlignment="1" applyProtection="1">
      <alignment horizontal="center" vertical="center" wrapText="1"/>
    </xf>
    <xf numFmtId="0" fontId="20" fillId="0" borderId="25" xfId="0" applyFont="1" applyBorder="1" applyAlignment="1" applyProtection="1">
      <alignment horizontal="center" vertical="center" wrapText="1"/>
    </xf>
    <xf numFmtId="0" fontId="14" fillId="0" borderId="33" xfId="0" applyFont="1" applyBorder="1" applyAlignment="1" applyProtection="1">
      <alignment horizontal="left" vertical="center" wrapText="1" readingOrder="1"/>
    </xf>
    <xf numFmtId="0" fontId="14" fillId="0" borderId="24" xfId="0" applyFont="1" applyBorder="1" applyAlignment="1" applyProtection="1">
      <alignment vertical="center" wrapText="1" readingOrder="1"/>
    </xf>
    <xf numFmtId="169" fontId="14" fillId="0" borderId="24" xfId="1" applyNumberFormat="1" applyFont="1" applyBorder="1" applyAlignment="1" applyProtection="1">
      <alignment horizontal="center" vertical="center" wrapText="1" readingOrder="1"/>
    </xf>
    <xf numFmtId="169" fontId="14" fillId="0" borderId="31" xfId="1" applyNumberFormat="1" applyFont="1" applyBorder="1" applyAlignment="1" applyProtection="1">
      <alignment horizontal="center" vertical="center" wrapText="1" readingOrder="1"/>
    </xf>
    <xf numFmtId="0" fontId="0" fillId="0" borderId="23" xfId="0" applyBorder="1" applyAlignment="1" applyProtection="1">
      <alignment vertical="center"/>
    </xf>
    <xf numFmtId="0" fontId="0" fillId="0" borderId="25" xfId="0" applyBorder="1" applyAlignment="1" applyProtection="1">
      <alignment horizontal="left" vertical="center"/>
    </xf>
    <xf numFmtId="0" fontId="0" fillId="0" borderId="76" xfId="0" applyBorder="1" applyAlignment="1" applyProtection="1">
      <alignment vertical="center"/>
    </xf>
    <xf numFmtId="0" fontId="0" fillId="0" borderId="36" xfId="0" applyBorder="1" applyAlignment="1" applyProtection="1">
      <alignment vertical="center"/>
    </xf>
    <xf numFmtId="0" fontId="0" fillId="0" borderId="36" xfId="0" applyBorder="1" applyAlignment="1" applyProtection="1">
      <alignment horizontal="left" vertical="center"/>
    </xf>
    <xf numFmtId="0" fontId="0" fillId="0" borderId="36" xfId="0" applyBorder="1" applyAlignment="1" applyProtection="1">
      <alignment horizontal="center" vertical="center"/>
    </xf>
    <xf numFmtId="0" fontId="0" fillId="0" borderId="77" xfId="0" applyBorder="1" applyAlignment="1" applyProtection="1">
      <alignment vertical="center"/>
    </xf>
    <xf numFmtId="169" fontId="14" fillId="0" borderId="10" xfId="5" applyNumberFormat="1" applyFont="1" applyBorder="1" applyAlignment="1" applyProtection="1">
      <alignment horizontal="left" vertical="center" wrapText="1" readingOrder="1"/>
    </xf>
    <xf numFmtId="169" fontId="14" fillId="7" borderId="76" xfId="5" applyNumberFormat="1" applyFont="1" applyFill="1" applyBorder="1" applyAlignment="1" applyProtection="1">
      <alignment horizontal="center" vertical="center" wrapText="1" readingOrder="1"/>
    </xf>
    <xf numFmtId="0" fontId="0" fillId="0" borderId="35" xfId="0" applyBorder="1" applyAlignment="1" applyProtection="1">
      <alignment vertical="center"/>
    </xf>
    <xf numFmtId="10" fontId="0" fillId="7" borderId="36" xfId="4" applyNumberFormat="1" applyFont="1" applyFill="1" applyBorder="1" applyAlignment="1" applyProtection="1">
      <alignment horizontal="center" vertical="center"/>
    </xf>
    <xf numFmtId="10" fontId="0" fillId="0" borderId="77" xfId="4" applyNumberFormat="1" applyFont="1" applyBorder="1" applyAlignment="1" applyProtection="1">
      <alignment horizontal="center" vertical="center"/>
    </xf>
    <xf numFmtId="10" fontId="0" fillId="0" borderId="78" xfId="4" applyNumberFormat="1" applyFont="1" applyBorder="1" applyAlignment="1" applyProtection="1">
      <alignment horizontal="center" vertical="center"/>
    </xf>
    <xf numFmtId="9" fontId="0" fillId="7" borderId="36" xfId="4" applyFont="1" applyFill="1" applyBorder="1" applyAlignment="1" applyProtection="1">
      <alignment horizontal="center" vertical="center"/>
    </xf>
    <xf numFmtId="9" fontId="0" fillId="0" borderId="36" xfId="4" applyFont="1" applyFill="1" applyBorder="1" applyAlignment="1" applyProtection="1">
      <alignment horizontal="center" vertical="center" wrapText="1"/>
    </xf>
    <xf numFmtId="9" fontId="15" fillId="0" borderId="77" xfId="4" applyFont="1" applyFill="1" applyBorder="1" applyAlignment="1" applyProtection="1">
      <alignment horizontal="center" vertical="center"/>
    </xf>
    <xf numFmtId="0" fontId="0" fillId="0" borderId="37" xfId="0" applyBorder="1" applyAlignment="1" applyProtection="1">
      <alignment horizontal="left" vertical="center"/>
    </xf>
    <xf numFmtId="0" fontId="19" fillId="0" borderId="66" xfId="0" applyFont="1" applyBorder="1" applyAlignment="1" applyProtection="1">
      <alignment horizontal="left" vertical="center" wrapText="1"/>
    </xf>
    <xf numFmtId="0" fontId="20" fillId="0" borderId="63" xfId="0" applyFont="1" applyBorder="1" applyAlignment="1" applyProtection="1">
      <alignment horizontal="left" vertical="center" wrapText="1"/>
    </xf>
    <xf numFmtId="168" fontId="20" fillId="0" borderId="63" xfId="0" applyNumberFormat="1" applyFont="1" applyBorder="1" applyAlignment="1" applyProtection="1">
      <alignment horizontal="center" vertical="center" wrapText="1"/>
    </xf>
    <xf numFmtId="0" fontId="20" fillId="0" borderId="64" xfId="0" applyFont="1" applyBorder="1" applyAlignment="1" applyProtection="1">
      <alignment horizontal="center" vertical="center" wrapText="1"/>
    </xf>
    <xf numFmtId="0" fontId="14" fillId="0" borderId="79" xfId="0" applyFont="1" applyBorder="1" applyAlignment="1" applyProtection="1">
      <alignment horizontal="center" vertical="center" wrapText="1" readingOrder="1"/>
    </xf>
    <xf numFmtId="0" fontId="14" fillId="0" borderId="63" xfId="0" applyFont="1" applyBorder="1" applyAlignment="1" applyProtection="1">
      <alignment vertical="center" wrapText="1" readingOrder="1"/>
    </xf>
    <xf numFmtId="0" fontId="14" fillId="0" borderId="63" xfId="0" applyFont="1" applyBorder="1" applyAlignment="1" applyProtection="1">
      <alignment horizontal="center" vertical="center" wrapText="1" readingOrder="1"/>
    </xf>
    <xf numFmtId="0" fontId="14" fillId="0" borderId="67" xfId="0" applyFont="1" applyBorder="1" applyAlignment="1" applyProtection="1">
      <alignment horizontal="center" vertical="center" wrapText="1" readingOrder="1"/>
    </xf>
    <xf numFmtId="169" fontId="14" fillId="0" borderId="65" xfId="5" applyNumberFormat="1" applyFont="1" applyBorder="1" applyAlignment="1" applyProtection="1">
      <alignment horizontal="left" vertical="center" wrapText="1" readingOrder="1"/>
    </xf>
    <xf numFmtId="169" fontId="14" fillId="7" borderId="79" xfId="5" applyNumberFormat="1" applyFont="1" applyFill="1" applyBorder="1" applyAlignment="1" applyProtection="1">
      <alignment horizontal="center" vertical="center" wrapText="1" readingOrder="1"/>
    </xf>
    <xf numFmtId="0" fontId="0" fillId="0" borderId="66" xfId="0" applyBorder="1" applyAlignment="1" applyProtection="1">
      <alignment vertical="center"/>
    </xf>
    <xf numFmtId="10" fontId="0" fillId="7" borderId="63" xfId="4" applyNumberFormat="1" applyFont="1" applyFill="1" applyBorder="1" applyAlignment="1" applyProtection="1">
      <alignment horizontal="center" vertical="center"/>
    </xf>
    <xf numFmtId="10" fontId="0" fillId="0" borderId="67" xfId="4" applyNumberFormat="1" applyFont="1" applyBorder="1" applyAlignment="1" applyProtection="1">
      <alignment horizontal="center" vertical="center"/>
    </xf>
    <xf numFmtId="10" fontId="0" fillId="0" borderId="68" xfId="4" applyNumberFormat="1" applyFont="1" applyBorder="1" applyAlignment="1" applyProtection="1">
      <alignment horizontal="center" vertical="center"/>
    </xf>
    <xf numFmtId="9" fontId="0" fillId="7" borderId="63" xfId="4" applyFont="1" applyFill="1" applyBorder="1" applyAlignment="1" applyProtection="1">
      <alignment horizontal="center" vertical="center"/>
    </xf>
    <xf numFmtId="9" fontId="0" fillId="0" borderId="63" xfId="4" applyFont="1" applyFill="1" applyBorder="1" applyAlignment="1" applyProtection="1">
      <alignment horizontal="center" vertical="center" wrapText="1"/>
    </xf>
    <xf numFmtId="0" fontId="0" fillId="0" borderId="64" xfId="0" applyBorder="1" applyAlignment="1" applyProtection="1">
      <alignment horizontal="left" vertical="center"/>
    </xf>
    <xf numFmtId="0" fontId="0" fillId="0" borderId="79" xfId="0" applyBorder="1" applyAlignment="1" applyProtection="1">
      <alignment vertical="center"/>
    </xf>
    <xf numFmtId="0" fontId="0" fillId="0" borderId="63" xfId="0" applyBorder="1" applyAlignment="1" applyProtection="1">
      <alignment vertical="center"/>
    </xf>
    <xf numFmtId="0" fontId="0" fillId="0" borderId="63" xfId="0" applyBorder="1" applyAlignment="1" applyProtection="1">
      <alignment horizontal="left" vertical="center"/>
    </xf>
    <xf numFmtId="0" fontId="0" fillId="0" borderId="63" xfId="0" applyBorder="1" applyAlignment="1" applyProtection="1">
      <alignment horizontal="center" vertical="center"/>
    </xf>
    <xf numFmtId="0" fontId="0" fillId="0" borderId="67" xfId="0" applyBorder="1" applyAlignment="1" applyProtection="1">
      <alignment vertical="center"/>
    </xf>
    <xf numFmtId="0" fontId="19" fillId="0" borderId="30" xfId="0" applyFont="1" applyBorder="1" applyAlignment="1" applyProtection="1">
      <alignment horizontal="left" vertical="center" wrapText="1"/>
    </xf>
    <xf numFmtId="0" fontId="20" fillId="0" borderId="38" xfId="0" applyFont="1" applyBorder="1" applyAlignment="1" applyProtection="1">
      <alignment horizontal="left" vertical="center" wrapText="1"/>
    </xf>
    <xf numFmtId="168" fontId="20" fillId="0" borderId="38" xfId="0" applyNumberFormat="1" applyFont="1" applyBorder="1" applyAlignment="1" applyProtection="1">
      <alignment horizontal="center" vertical="center" wrapText="1"/>
    </xf>
    <xf numFmtId="0" fontId="20" fillId="0" borderId="80" xfId="0" applyFont="1" applyBorder="1" applyAlignment="1" applyProtection="1">
      <alignment horizontal="center" vertical="center" wrapText="1"/>
    </xf>
    <xf numFmtId="0" fontId="14" fillId="0" borderId="81" xfId="0" applyFont="1" applyBorder="1" applyAlignment="1" applyProtection="1">
      <alignment horizontal="center" vertical="center" wrapText="1" readingOrder="1"/>
    </xf>
    <xf numFmtId="0" fontId="14" fillId="0" borderId="38" xfId="0" applyFont="1" applyBorder="1" applyAlignment="1" applyProtection="1">
      <alignment vertical="center" wrapText="1" readingOrder="1"/>
    </xf>
    <xf numFmtId="0" fontId="14" fillId="0" borderId="38" xfId="0" applyFont="1" applyBorder="1" applyAlignment="1" applyProtection="1">
      <alignment horizontal="center" vertical="center" wrapText="1" readingOrder="1"/>
    </xf>
    <xf numFmtId="170" fontId="14" fillId="0" borderId="38" xfId="1" applyNumberFormat="1" applyFont="1" applyBorder="1" applyAlignment="1" applyProtection="1">
      <alignment horizontal="center" vertical="center" wrapText="1" readingOrder="1"/>
    </xf>
    <xf numFmtId="170" fontId="14" fillId="0" borderId="39" xfId="1" applyNumberFormat="1" applyFont="1" applyBorder="1" applyAlignment="1" applyProtection="1">
      <alignment horizontal="center" vertical="center" wrapText="1" readingOrder="1"/>
    </xf>
    <xf numFmtId="169" fontId="14" fillId="0" borderId="29" xfId="5" applyNumberFormat="1" applyFont="1" applyBorder="1" applyAlignment="1" applyProtection="1">
      <alignment horizontal="left" vertical="center" wrapText="1" readingOrder="1"/>
    </xf>
    <xf numFmtId="169" fontId="14" fillId="7" borderId="81" xfId="5" applyNumberFormat="1" applyFont="1" applyFill="1" applyBorder="1" applyAlignment="1" applyProtection="1">
      <alignment horizontal="center" vertical="center" wrapText="1" readingOrder="1"/>
    </xf>
    <xf numFmtId="0" fontId="0" fillId="0" borderId="30" xfId="0" applyBorder="1" applyAlignment="1" applyProtection="1">
      <alignment vertical="center" wrapText="1"/>
    </xf>
    <xf numFmtId="10" fontId="0" fillId="7" borderId="38" xfId="4" applyNumberFormat="1" applyFont="1" applyFill="1" applyBorder="1" applyAlignment="1" applyProtection="1">
      <alignment horizontal="center" vertical="center"/>
    </xf>
    <xf numFmtId="10" fontId="0" fillId="0" borderId="39" xfId="4" applyNumberFormat="1" applyFont="1" applyBorder="1" applyAlignment="1" applyProtection="1">
      <alignment horizontal="center" vertical="center"/>
    </xf>
    <xf numFmtId="10" fontId="0" fillId="0" borderId="40" xfId="4" applyNumberFormat="1" applyFont="1" applyBorder="1" applyAlignment="1" applyProtection="1">
      <alignment horizontal="center" vertical="center"/>
    </xf>
    <xf numFmtId="9" fontId="0" fillId="7" borderId="38" xfId="4" applyFont="1" applyFill="1" applyBorder="1" applyAlignment="1" applyProtection="1">
      <alignment horizontal="center" vertical="center"/>
    </xf>
    <xf numFmtId="9" fontId="0" fillId="0" borderId="38" xfId="4" applyFont="1" applyFill="1" applyBorder="1" applyAlignment="1" applyProtection="1">
      <alignment horizontal="center" vertical="center" wrapText="1"/>
    </xf>
    <xf numFmtId="0" fontId="0" fillId="0" borderId="80" xfId="0" applyBorder="1" applyAlignment="1" applyProtection="1">
      <alignment horizontal="left" vertical="center"/>
    </xf>
    <xf numFmtId="9" fontId="17" fillId="8" borderId="63" xfId="4" applyNumberFormat="1" applyFont="1" applyFill="1" applyBorder="1" applyAlignment="1" applyProtection="1">
      <alignment horizontal="center" vertical="center"/>
    </xf>
    <xf numFmtId="9" fontId="17" fillId="8" borderId="67" xfId="4" applyNumberFormat="1" applyFont="1" applyFill="1" applyBorder="1" applyAlignment="1" applyProtection="1">
      <alignment horizontal="center" vertical="center"/>
    </xf>
    <xf numFmtId="9" fontId="17" fillId="8" borderId="78" xfId="4" applyFont="1" applyFill="1" applyBorder="1" applyAlignment="1" applyProtection="1">
      <alignment horizontal="center" vertical="center"/>
    </xf>
    <xf numFmtId="9" fontId="18" fillId="8" borderId="67" xfId="4" applyNumberFormat="1" applyFont="1" applyFill="1" applyBorder="1" applyAlignment="1" applyProtection="1">
      <alignment horizontal="center" vertical="center"/>
    </xf>
    <xf numFmtId="0" fontId="17" fillId="8" borderId="64" xfId="0" applyFont="1" applyFill="1" applyBorder="1" applyAlignment="1" applyProtection="1">
      <alignment horizontal="left" vertical="center"/>
    </xf>
    <xf numFmtId="168" fontId="14" fillId="0" borderId="13" xfId="0" applyNumberFormat="1" applyFont="1" applyBorder="1" applyAlignment="1" applyProtection="1">
      <alignment horizontal="center" vertical="center" wrapText="1" readingOrder="1"/>
    </xf>
    <xf numFmtId="0" fontId="14" fillId="0" borderId="43" xfId="0" applyFont="1" applyBorder="1" applyAlignment="1" applyProtection="1">
      <alignment horizontal="left" vertical="center" wrapText="1" readingOrder="1"/>
    </xf>
    <xf numFmtId="0" fontId="0" fillId="0" borderId="12" xfId="0" applyBorder="1" applyAlignment="1" applyProtection="1">
      <alignment vertical="center" wrapText="1"/>
    </xf>
    <xf numFmtId="168" fontId="14" fillId="0" borderId="1" xfId="0" applyNumberFormat="1" applyFont="1" applyBorder="1" applyAlignment="1" applyProtection="1">
      <alignment horizontal="center" vertical="center" wrapText="1" readingOrder="1"/>
    </xf>
    <xf numFmtId="0" fontId="0" fillId="0" borderId="56" xfId="0" applyBorder="1" applyAlignment="1" applyProtection="1">
      <alignment vertical="center"/>
    </xf>
    <xf numFmtId="14" fontId="14" fillId="0" borderId="53" xfId="0" applyNumberFormat="1" applyFont="1" applyBorder="1" applyAlignment="1" applyProtection="1">
      <alignment horizontal="left" vertical="center" wrapText="1" readingOrder="1"/>
    </xf>
    <xf numFmtId="168" fontId="14" fillId="0" borderId="24" xfId="0" applyNumberFormat="1" applyFont="1" applyBorder="1" applyAlignment="1" applyProtection="1">
      <alignment horizontal="center" vertical="center" wrapText="1" readingOrder="1"/>
    </xf>
    <xf numFmtId="0" fontId="0" fillId="0" borderId="60" xfId="0" applyBorder="1" applyAlignment="1" applyProtection="1">
      <alignment vertical="center"/>
    </xf>
    <xf numFmtId="0" fontId="0" fillId="0" borderId="23" xfId="0" applyBorder="1" applyAlignment="1" applyProtection="1">
      <alignment vertical="center" wrapText="1"/>
    </xf>
    <xf numFmtId="0" fontId="17" fillId="8" borderId="79" xfId="0" applyFont="1" applyFill="1" applyBorder="1" applyAlignment="1" applyProtection="1">
      <alignment vertical="center"/>
    </xf>
    <xf numFmtId="0" fontId="17" fillId="8" borderId="63" xfId="0" applyFont="1" applyFill="1" applyBorder="1" applyAlignment="1" applyProtection="1">
      <alignment vertical="center"/>
    </xf>
    <xf numFmtId="0" fontId="17" fillId="8" borderId="63" xfId="0" applyFont="1" applyFill="1" applyBorder="1" applyAlignment="1" applyProtection="1">
      <alignment horizontal="left" vertical="center"/>
    </xf>
    <xf numFmtId="0" fontId="17" fillId="8" borderId="63" xfId="0" applyFont="1" applyFill="1" applyBorder="1" applyAlignment="1" applyProtection="1">
      <alignment horizontal="center" vertical="center"/>
    </xf>
    <xf numFmtId="0" fontId="17" fillId="8" borderId="67" xfId="0" applyFont="1" applyFill="1" applyBorder="1" applyAlignment="1" applyProtection="1">
      <alignment vertical="center"/>
    </xf>
    <xf numFmtId="0" fontId="17" fillId="8" borderId="79" xfId="0" applyFont="1" applyFill="1" applyBorder="1" applyAlignment="1" applyProtection="1">
      <alignment horizontal="left" vertical="center"/>
    </xf>
    <xf numFmtId="9" fontId="17" fillId="8" borderId="68" xfId="4" applyNumberFormat="1" applyFont="1" applyFill="1" applyBorder="1" applyAlignment="1" applyProtection="1">
      <alignment horizontal="center" vertical="center"/>
    </xf>
    <xf numFmtId="169" fontId="14" fillId="10" borderId="19" xfId="5" applyNumberFormat="1" applyFont="1" applyFill="1" applyBorder="1" applyAlignment="1" applyProtection="1">
      <alignment horizontal="left" vertical="center" wrapText="1" readingOrder="1"/>
    </xf>
    <xf numFmtId="169" fontId="14" fillId="10" borderId="55" xfId="5" applyNumberFormat="1" applyFont="1" applyFill="1" applyBorder="1" applyAlignment="1" applyProtection="1">
      <alignment horizontal="left" vertical="center" wrapText="1" readingOrder="1"/>
    </xf>
    <xf numFmtId="14" fontId="14" fillId="0" borderId="1" xfId="0" applyNumberFormat="1" applyFont="1" applyBorder="1" applyAlignment="1" applyProtection="1">
      <alignment horizontal="left" vertical="center" wrapText="1" readingOrder="1"/>
    </xf>
    <xf numFmtId="14" fontId="14" fillId="0" borderId="24" xfId="0" applyNumberFormat="1" applyFont="1" applyBorder="1" applyAlignment="1" applyProtection="1">
      <alignment horizontal="left" vertical="center" wrapText="1" readingOrder="1"/>
    </xf>
    <xf numFmtId="168" fontId="14" fillId="10" borderId="13" xfId="0" applyNumberFormat="1" applyFont="1" applyFill="1" applyBorder="1" applyAlignment="1" applyProtection="1">
      <alignment horizontal="right" vertical="center" wrapText="1" readingOrder="1"/>
    </xf>
    <xf numFmtId="0" fontId="14" fillId="10" borderId="14" xfId="0" applyFont="1" applyFill="1" applyBorder="1" applyAlignment="1" applyProtection="1">
      <alignment horizontal="left" vertical="center" wrapText="1" readingOrder="1"/>
    </xf>
    <xf numFmtId="14" fontId="14" fillId="0" borderId="13" xfId="0" applyNumberFormat="1" applyFont="1" applyFill="1" applyBorder="1" applyAlignment="1" applyProtection="1">
      <alignment horizontal="left" vertical="center" wrapText="1" readingOrder="1"/>
    </xf>
    <xf numFmtId="168" fontId="14" fillId="10" borderId="1" xfId="0" applyNumberFormat="1" applyFont="1" applyFill="1" applyBorder="1" applyAlignment="1" applyProtection="1">
      <alignment horizontal="right" vertical="center" wrapText="1" readingOrder="1"/>
    </xf>
    <xf numFmtId="0" fontId="14" fillId="10" borderId="53" xfId="0" applyFont="1" applyFill="1" applyBorder="1" applyAlignment="1" applyProtection="1">
      <alignment horizontal="left" vertical="center" wrapText="1" readingOrder="1"/>
    </xf>
    <xf numFmtId="14" fontId="14" fillId="0" borderId="1" xfId="0" applyNumberFormat="1" applyFont="1" applyFill="1" applyBorder="1" applyAlignment="1" applyProtection="1">
      <alignment horizontal="left" vertical="center" wrapText="1" readingOrder="1"/>
    </xf>
    <xf numFmtId="168" fontId="14" fillId="10" borderId="24" xfId="0" applyNumberFormat="1" applyFont="1" applyFill="1" applyBorder="1" applyAlignment="1" applyProtection="1">
      <alignment horizontal="right" vertical="center" wrapText="1" readingOrder="1"/>
    </xf>
    <xf numFmtId="0" fontId="14" fillId="10" borderId="25" xfId="0" applyFont="1" applyFill="1" applyBorder="1" applyAlignment="1" applyProtection="1">
      <alignment horizontal="left" vertical="center" wrapText="1" readingOrder="1"/>
    </xf>
    <xf numFmtId="0" fontId="14" fillId="10" borderId="33" xfId="0" applyFont="1" applyFill="1" applyBorder="1" applyAlignment="1" applyProtection="1">
      <alignment horizontal="left" vertical="center" wrapText="1" readingOrder="1"/>
    </xf>
    <xf numFmtId="0" fontId="14" fillId="10" borderId="24" xfId="0" applyFont="1" applyFill="1" applyBorder="1" applyAlignment="1" applyProtection="1">
      <alignment horizontal="left" vertical="center" wrapText="1" readingOrder="1"/>
    </xf>
    <xf numFmtId="14" fontId="14" fillId="10" borderId="24" xfId="0" applyNumberFormat="1" applyFont="1" applyFill="1" applyBorder="1" applyAlignment="1" applyProtection="1">
      <alignment horizontal="left" vertical="center" wrapText="1" readingOrder="1"/>
    </xf>
    <xf numFmtId="0" fontId="14" fillId="0" borderId="43" xfId="0" applyFont="1" applyBorder="1" applyAlignment="1" applyProtection="1">
      <alignment vertical="center" wrapText="1" readingOrder="1"/>
    </xf>
    <xf numFmtId="14" fontId="14" fillId="0" borderId="13" xfId="0" applyNumberFormat="1" applyFont="1" applyBorder="1" applyAlignment="1" applyProtection="1">
      <alignment horizontal="left" vertical="center" wrapText="1" readingOrder="1"/>
    </xf>
    <xf numFmtId="169" fontId="14" fillId="0" borderId="13" xfId="5" applyNumberFormat="1" applyFont="1" applyFill="1" applyBorder="1" applyAlignment="1" applyProtection="1">
      <alignment horizontal="left" vertical="center" wrapText="1" readingOrder="1"/>
    </xf>
    <xf numFmtId="169" fontId="14" fillId="0" borderId="19" xfId="5" applyNumberFormat="1" applyFont="1" applyFill="1" applyBorder="1" applyAlignment="1" applyProtection="1">
      <alignment horizontal="left" vertical="center" wrapText="1" readingOrder="1"/>
    </xf>
    <xf numFmtId="169" fontId="14" fillId="0" borderId="1" xfId="5" applyNumberFormat="1" applyFont="1" applyFill="1" applyBorder="1" applyAlignment="1" applyProtection="1">
      <alignment horizontal="left" vertical="center" wrapText="1" readingOrder="1"/>
    </xf>
    <xf numFmtId="169" fontId="14" fillId="0" borderId="55" xfId="5" applyNumberFormat="1" applyFont="1" applyFill="1" applyBorder="1" applyAlignment="1" applyProtection="1">
      <alignment horizontal="left" vertical="center" wrapText="1" readingOrder="1"/>
    </xf>
    <xf numFmtId="169" fontId="14" fillId="0" borderId="24" xfId="5" applyNumberFormat="1" applyFont="1" applyFill="1" applyBorder="1" applyAlignment="1" applyProtection="1">
      <alignment horizontal="left" vertical="center" wrapText="1" readingOrder="1"/>
    </xf>
    <xf numFmtId="169" fontId="14" fillId="0" borderId="31" xfId="5" applyNumberFormat="1" applyFont="1" applyFill="1" applyBorder="1" applyAlignment="1" applyProtection="1">
      <alignment horizontal="left" vertical="center" wrapText="1" readingOrder="1"/>
    </xf>
    <xf numFmtId="169" fontId="14" fillId="10" borderId="31" xfId="5" applyNumberFormat="1" applyFont="1" applyFill="1" applyBorder="1" applyAlignment="1" applyProtection="1">
      <alignment horizontal="left" vertical="center" wrapText="1" readingOrder="1"/>
    </xf>
    <xf numFmtId="0" fontId="2" fillId="0" borderId="66" xfId="0" applyFont="1" applyBorder="1" applyAlignment="1" applyProtection="1">
      <alignment vertical="center"/>
    </xf>
    <xf numFmtId="0" fontId="14" fillId="0" borderId="63" xfId="0" applyFont="1" applyBorder="1" applyAlignment="1" applyProtection="1">
      <alignment horizontal="left" vertical="center" wrapText="1" readingOrder="1"/>
    </xf>
    <xf numFmtId="168" fontId="14" fillId="0" borderId="63" xfId="0" applyNumberFormat="1" applyFont="1" applyBorder="1" applyAlignment="1" applyProtection="1">
      <alignment horizontal="right" vertical="center" wrapText="1" readingOrder="1"/>
    </xf>
    <xf numFmtId="0" fontId="14" fillId="0" borderId="64" xfId="0" applyFont="1" applyBorder="1" applyAlignment="1" applyProtection="1">
      <alignment horizontal="left" vertical="center" wrapText="1" readingOrder="1"/>
    </xf>
    <xf numFmtId="0" fontId="14" fillId="0" borderId="79" xfId="0" applyFont="1" applyBorder="1" applyAlignment="1" applyProtection="1">
      <alignment horizontal="left" vertical="center" wrapText="1" readingOrder="1"/>
    </xf>
    <xf numFmtId="169" fontId="14" fillId="0" borderId="63" xfId="5" applyNumberFormat="1" applyFont="1" applyBorder="1" applyAlignment="1" applyProtection="1">
      <alignment horizontal="left" vertical="center" wrapText="1" readingOrder="1"/>
    </xf>
    <xf numFmtId="169" fontId="14" fillId="0" borderId="67" xfId="5" applyNumberFormat="1" applyFont="1" applyBorder="1" applyAlignment="1" applyProtection="1">
      <alignment horizontal="left" vertical="center" wrapText="1" readingOrder="1"/>
    </xf>
    <xf numFmtId="0" fontId="0" fillId="0" borderId="65" xfId="0" applyBorder="1" applyAlignment="1" applyProtection="1">
      <alignment vertical="center"/>
    </xf>
    <xf numFmtId="0" fontId="0" fillId="0" borderId="66" xfId="0" applyBorder="1" applyAlignment="1" applyProtection="1">
      <alignment vertical="center" wrapText="1"/>
    </xf>
    <xf numFmtId="0" fontId="17" fillId="8" borderId="38" xfId="0" applyFont="1" applyFill="1" applyBorder="1" applyAlignment="1" applyProtection="1">
      <alignment horizontal="right" vertical="center"/>
    </xf>
    <xf numFmtId="170" fontId="17" fillId="8" borderId="38" xfId="1" applyNumberFormat="1" applyFont="1" applyFill="1" applyBorder="1" applyAlignment="1" applyProtection="1">
      <alignment horizontal="right" vertical="center"/>
    </xf>
    <xf numFmtId="0" fontId="17" fillId="8" borderId="80" xfId="0" applyFont="1" applyFill="1" applyBorder="1" applyAlignment="1" applyProtection="1">
      <alignment horizontal="right" vertical="center"/>
    </xf>
    <xf numFmtId="0" fontId="17" fillId="8" borderId="8" xfId="0" applyFont="1" applyFill="1" applyBorder="1" applyAlignment="1" applyProtection="1">
      <alignment vertical="center"/>
    </xf>
    <xf numFmtId="0" fontId="17" fillId="8" borderId="8" xfId="0" applyFont="1" applyFill="1" applyBorder="1" applyAlignment="1" applyProtection="1">
      <alignment horizontal="left" vertical="center"/>
    </xf>
    <xf numFmtId="0" fontId="17" fillId="8" borderId="8" xfId="0" applyFont="1" applyFill="1" applyBorder="1" applyAlignment="1" applyProtection="1">
      <alignment horizontal="center" vertical="center"/>
    </xf>
    <xf numFmtId="0" fontId="17" fillId="8" borderId="29" xfId="0" applyFont="1" applyFill="1" applyBorder="1" applyAlignment="1" applyProtection="1">
      <alignment vertical="center"/>
    </xf>
    <xf numFmtId="0" fontId="17" fillId="8" borderId="30" xfId="0" applyFont="1" applyFill="1" applyBorder="1" applyAlignment="1" applyProtection="1">
      <alignment vertical="center"/>
    </xf>
    <xf numFmtId="9" fontId="17" fillId="8" borderId="38" xfId="4" applyNumberFormat="1" applyFont="1" applyFill="1" applyBorder="1" applyAlignment="1" applyProtection="1">
      <alignment horizontal="center" vertical="center"/>
    </xf>
    <xf numFmtId="9" fontId="17" fillId="8" borderId="39" xfId="4" applyNumberFormat="1" applyFont="1" applyFill="1" applyBorder="1" applyAlignment="1" applyProtection="1">
      <alignment horizontal="center" vertical="center"/>
    </xf>
    <xf numFmtId="9" fontId="17" fillId="8" borderId="40" xfId="4" applyNumberFormat="1" applyFont="1" applyFill="1" applyBorder="1" applyAlignment="1" applyProtection="1">
      <alignment horizontal="center" vertical="center"/>
    </xf>
    <xf numFmtId="9" fontId="17" fillId="8" borderId="38" xfId="4" applyNumberFormat="1" applyFont="1" applyFill="1" applyBorder="1" applyAlignment="1" applyProtection="1">
      <alignment horizontal="center" vertical="center" wrapText="1"/>
    </xf>
    <xf numFmtId="0" fontId="17" fillId="8" borderId="80" xfId="0" applyFont="1" applyFill="1" applyBorder="1" applyAlignment="1" applyProtection="1">
      <alignment horizontal="left" vertical="center"/>
    </xf>
    <xf numFmtId="0" fontId="22" fillId="11" borderId="62" xfId="0" applyFont="1" applyFill="1" applyBorder="1" applyAlignment="1" applyProtection="1">
      <alignment vertical="center" wrapText="1"/>
    </xf>
    <xf numFmtId="9" fontId="22" fillId="11" borderId="82" xfId="4" applyNumberFormat="1" applyFont="1" applyFill="1" applyBorder="1" applyAlignment="1" applyProtection="1">
      <alignment horizontal="center" vertical="center"/>
    </xf>
    <xf numFmtId="9" fontId="22" fillId="11" borderId="83" xfId="4" applyNumberFormat="1" applyFont="1" applyFill="1" applyBorder="1" applyAlignment="1" applyProtection="1">
      <alignment horizontal="center" vertical="center"/>
    </xf>
    <xf numFmtId="9" fontId="22" fillId="11" borderId="84" xfId="4" applyNumberFormat="1" applyFont="1" applyFill="1" applyBorder="1" applyAlignment="1" applyProtection="1">
      <alignment horizontal="center" vertical="center"/>
    </xf>
    <xf numFmtId="9" fontId="22" fillId="11" borderId="63" xfId="4" applyNumberFormat="1" applyFont="1" applyFill="1" applyBorder="1" applyAlignment="1" applyProtection="1">
      <alignment horizontal="center" vertical="center"/>
    </xf>
    <xf numFmtId="9" fontId="22" fillId="11" borderId="63" xfId="4" applyNumberFormat="1" applyFont="1" applyFill="1" applyBorder="1" applyAlignment="1" applyProtection="1">
      <alignment horizontal="center" vertical="center" wrapText="1"/>
    </xf>
    <xf numFmtId="9" fontId="23" fillId="11" borderId="64" xfId="4" applyNumberFormat="1" applyFont="1" applyFill="1" applyBorder="1" applyAlignment="1" applyProtection="1">
      <alignment horizontal="center" vertical="center"/>
    </xf>
    <xf numFmtId="0" fontId="22" fillId="11" borderId="11" xfId="0" applyFont="1" applyFill="1" applyBorder="1" applyAlignment="1" applyProtection="1">
      <alignment horizontal="left" vertical="center"/>
    </xf>
    <xf numFmtId="9" fontId="16" fillId="5" borderId="42" xfId="4" applyFont="1" applyFill="1" applyBorder="1" applyAlignment="1" applyProtection="1">
      <alignment horizontal="right" vertical="center"/>
    </xf>
    <xf numFmtId="0" fontId="14" fillId="0" borderId="13" xfId="0" applyFont="1" applyFill="1" applyBorder="1" applyAlignment="1" applyProtection="1">
      <alignment horizontal="left" vertical="center" wrapText="1" readingOrder="1"/>
    </xf>
    <xf numFmtId="0" fontId="0" fillId="0" borderId="14" xfId="0" applyBorder="1" applyAlignment="1" applyProtection="1">
      <alignment horizontal="left" vertical="center" wrapText="1"/>
    </xf>
    <xf numFmtId="0" fontId="14" fillId="0" borderId="1" xfId="0" applyFont="1" applyFill="1" applyBorder="1" applyAlignment="1" applyProtection="1">
      <alignment horizontal="left" vertical="center" wrapText="1" readingOrder="1"/>
    </xf>
    <xf numFmtId="0" fontId="14" fillId="0" borderId="1" xfId="0" applyFont="1" applyFill="1" applyBorder="1" applyAlignment="1" applyProtection="1">
      <alignment horizontal="left" vertical="center" wrapText="1" readingOrder="1"/>
    </xf>
    <xf numFmtId="168" fontId="14" fillId="0" borderId="1" xfId="0" applyNumberFormat="1" applyFont="1" applyFill="1" applyBorder="1" applyAlignment="1" applyProtection="1">
      <alignment horizontal="right" vertical="center" wrapText="1" readingOrder="1"/>
    </xf>
    <xf numFmtId="0" fontId="14" fillId="0" borderId="53" xfId="0" applyFont="1" applyFill="1" applyBorder="1" applyAlignment="1" applyProtection="1">
      <alignment horizontal="left" vertical="center" wrapText="1" readingOrder="1"/>
    </xf>
    <xf numFmtId="0" fontId="13" fillId="0" borderId="52" xfId="0" applyFont="1" applyBorder="1" applyAlignment="1" applyProtection="1">
      <alignment vertical="center" wrapText="1" readingOrder="1"/>
    </xf>
    <xf numFmtId="168" fontId="25" fillId="0" borderId="1" xfId="0" applyNumberFormat="1" applyFont="1" applyBorder="1" applyAlignment="1" applyProtection="1">
      <alignment horizontal="right" vertical="center" wrapText="1" readingOrder="1"/>
    </xf>
    <xf numFmtId="10" fontId="0" fillId="3" borderId="1" xfId="4" applyNumberFormat="1" applyFont="1" applyFill="1" applyBorder="1" applyAlignment="1" applyProtection="1">
      <alignment horizontal="center" vertical="center"/>
    </xf>
    <xf numFmtId="169" fontId="14" fillId="0" borderId="24" xfId="1" applyNumberFormat="1" applyFont="1" applyBorder="1" applyAlignment="1" applyProtection="1">
      <alignment horizontal="left" vertical="center" wrapText="1" readingOrder="1"/>
    </xf>
    <xf numFmtId="169" fontId="14" fillId="0" borderId="31" xfId="1" applyNumberFormat="1" applyFont="1" applyBorder="1" applyAlignment="1" applyProtection="1">
      <alignment horizontal="left" vertical="center" wrapText="1" readingOrder="1"/>
    </xf>
    <xf numFmtId="169" fontId="14" fillId="0" borderId="13" xfId="1" applyNumberFormat="1" applyFont="1" applyBorder="1" applyAlignment="1" applyProtection="1">
      <alignment horizontal="left" vertical="center" wrapText="1" readingOrder="1"/>
    </xf>
    <xf numFmtId="169" fontId="14" fillId="0" borderId="19" xfId="1" applyNumberFormat="1" applyFont="1" applyBorder="1" applyAlignment="1" applyProtection="1">
      <alignment horizontal="left" vertical="center" wrapText="1" readingOrder="1"/>
    </xf>
    <xf numFmtId="0" fontId="0" fillId="0" borderId="37" xfId="0" applyBorder="1" applyAlignment="1" applyProtection="1">
      <alignment vertical="center"/>
    </xf>
    <xf numFmtId="0" fontId="17" fillId="8" borderId="4" xfId="0" applyFont="1" applyFill="1" applyBorder="1" applyAlignment="1" applyProtection="1">
      <alignment horizontal="left" vertical="center"/>
    </xf>
    <xf numFmtId="0" fontId="28" fillId="0" borderId="13" xfId="0" applyFont="1" applyBorder="1" applyAlignment="1" applyProtection="1">
      <alignment horizontal="left" vertical="center" wrapText="1" readingOrder="1"/>
    </xf>
    <xf numFmtId="168" fontId="28" fillId="0" borderId="13" xfId="0" applyNumberFormat="1" applyFont="1" applyBorder="1" applyAlignment="1" applyProtection="1">
      <alignment horizontal="right" vertical="center" wrapText="1" readingOrder="1"/>
    </xf>
    <xf numFmtId="0" fontId="28" fillId="0" borderId="14" xfId="0" applyFont="1" applyBorder="1" applyAlignment="1" applyProtection="1">
      <alignment horizontal="left" vertical="center" wrapText="1" readingOrder="1"/>
    </xf>
    <xf numFmtId="0" fontId="28" fillId="0" borderId="43" xfId="0" applyFont="1" applyBorder="1" applyAlignment="1" applyProtection="1">
      <alignment vertical="center" wrapText="1" readingOrder="1"/>
    </xf>
    <xf numFmtId="0" fontId="28" fillId="0" borderId="13" xfId="0" applyFont="1" applyBorder="1" applyAlignment="1" applyProtection="1">
      <alignment horizontal="center" vertical="center" wrapText="1" readingOrder="1"/>
    </xf>
    <xf numFmtId="169" fontId="28" fillId="0" borderId="13" xfId="5" applyNumberFormat="1" applyFont="1" applyBorder="1" applyAlignment="1" applyProtection="1">
      <alignment horizontal="left" vertical="center" wrapText="1" readingOrder="1"/>
    </xf>
    <xf numFmtId="171" fontId="28" fillId="0" borderId="19" xfId="5" applyNumberFormat="1" applyFont="1" applyBorder="1" applyAlignment="1" applyProtection="1">
      <alignment horizontal="left" vertical="center" wrapText="1" readingOrder="1"/>
    </xf>
    <xf numFmtId="0" fontId="28" fillId="0" borderId="1" xfId="0" applyFont="1" applyBorder="1" applyAlignment="1" applyProtection="1">
      <alignment horizontal="left" vertical="center" wrapText="1" readingOrder="1"/>
    </xf>
    <xf numFmtId="168" fontId="28" fillId="0" borderId="1" xfId="0" applyNumberFormat="1" applyFont="1" applyBorder="1" applyAlignment="1" applyProtection="1">
      <alignment horizontal="right" vertical="center" wrapText="1" readingOrder="1"/>
    </xf>
    <xf numFmtId="0" fontId="28" fillId="0" borderId="53" xfId="0" applyFont="1" applyBorder="1" applyAlignment="1" applyProtection="1">
      <alignment horizontal="left" vertical="center" wrapText="1" readingOrder="1"/>
    </xf>
    <xf numFmtId="0" fontId="28" fillId="0" borderId="54" xfId="0" applyFont="1" applyBorder="1" applyAlignment="1" applyProtection="1">
      <alignment vertical="center" wrapText="1" readingOrder="1"/>
    </xf>
    <xf numFmtId="0" fontId="28" fillId="0" borderId="1" xfId="0" applyFont="1" applyBorder="1" applyAlignment="1" applyProtection="1">
      <alignment horizontal="center" vertical="center" wrapText="1" readingOrder="1"/>
    </xf>
    <xf numFmtId="169" fontId="28" fillId="0" borderId="1" xfId="5" applyNumberFormat="1" applyFont="1" applyBorder="1" applyAlignment="1" applyProtection="1">
      <alignment horizontal="left" vertical="center" wrapText="1" readingOrder="1"/>
    </xf>
    <xf numFmtId="171" fontId="28" fillId="0" borderId="55" xfId="5" applyNumberFormat="1" applyFont="1" applyBorder="1" applyAlignment="1" applyProtection="1">
      <alignment horizontal="left" vertical="center" wrapText="1" readingOrder="1"/>
    </xf>
    <xf numFmtId="0" fontId="29" fillId="0" borderId="1" xfId="0" applyFont="1" applyBorder="1" applyAlignment="1" applyProtection="1">
      <alignment horizontal="center" vertical="center" wrapText="1" readingOrder="1"/>
    </xf>
    <xf numFmtId="0" fontId="27" fillId="0" borderId="52" xfId="0" applyFont="1" applyBorder="1" applyAlignment="1" applyProtection="1">
      <alignment horizontal="left" vertical="center" wrapText="1" readingOrder="1"/>
    </xf>
    <xf numFmtId="0" fontId="28" fillId="0" borderId="53" xfId="0" applyFont="1" applyBorder="1" applyAlignment="1" applyProtection="1">
      <alignment horizontal="center" vertical="center" wrapText="1" readingOrder="1"/>
    </xf>
    <xf numFmtId="0" fontId="28" fillId="0" borderId="54" xfId="0" applyFont="1" applyBorder="1" applyAlignment="1" applyProtection="1">
      <alignment horizontal="left" vertical="center" wrapText="1" readingOrder="1"/>
    </xf>
    <xf numFmtId="168" fontId="28" fillId="0" borderId="1" xfId="0" applyNumberFormat="1" applyFont="1" applyBorder="1" applyAlignment="1" applyProtection="1">
      <alignment vertical="center" wrapText="1" readingOrder="1"/>
    </xf>
    <xf numFmtId="169" fontId="28" fillId="0" borderId="1" xfId="5" applyNumberFormat="1" applyFont="1" applyBorder="1" applyAlignment="1" applyProtection="1">
      <alignment horizontal="right" vertical="center" wrapText="1" readingOrder="1"/>
    </xf>
    <xf numFmtId="16" fontId="28" fillId="0" borderId="1" xfId="0" applyNumberFormat="1" applyFont="1" applyBorder="1" applyAlignment="1" applyProtection="1">
      <alignment horizontal="center" vertical="center" wrapText="1" readingOrder="1"/>
    </xf>
    <xf numFmtId="0" fontId="28" fillId="0" borderId="71" xfId="0" applyFont="1" applyBorder="1" applyAlignment="1" applyProtection="1">
      <alignment horizontal="left" vertical="center" wrapText="1" readingOrder="1"/>
    </xf>
    <xf numFmtId="168" fontId="28" fillId="0" borderId="71" xfId="0" applyNumberFormat="1" applyFont="1" applyBorder="1" applyAlignment="1" applyProtection="1">
      <alignment horizontal="right" vertical="center" wrapText="1" readingOrder="1"/>
    </xf>
    <xf numFmtId="0" fontId="28" fillId="0" borderId="72" xfId="0" applyFont="1" applyBorder="1" applyAlignment="1" applyProtection="1">
      <alignment horizontal="left" vertical="center" wrapText="1" readingOrder="1"/>
    </xf>
    <xf numFmtId="0" fontId="28" fillId="0" borderId="73" xfId="0" applyFont="1" applyBorder="1" applyAlignment="1" applyProtection="1">
      <alignment horizontal="left" vertical="center" wrapText="1" readingOrder="1"/>
    </xf>
    <xf numFmtId="0" fontId="28" fillId="0" borderId="71" xfId="0" applyFont="1" applyBorder="1" applyAlignment="1" applyProtection="1">
      <alignment horizontal="center" vertical="center" wrapText="1" readingOrder="1"/>
    </xf>
    <xf numFmtId="169" fontId="28" fillId="0" borderId="71" xfId="5" applyNumberFormat="1" applyFont="1" applyBorder="1" applyAlignment="1" applyProtection="1">
      <alignment horizontal="left" vertical="center" wrapText="1" readingOrder="1"/>
    </xf>
    <xf numFmtId="171" fontId="28" fillId="0" borderId="74" xfId="5" applyNumberFormat="1" applyFont="1" applyBorder="1" applyAlignment="1" applyProtection="1">
      <alignment horizontal="left" vertical="center" wrapText="1" readingOrder="1"/>
    </xf>
    <xf numFmtId="0" fontId="0" fillId="0" borderId="75" xfId="0" applyBorder="1" applyAlignment="1" applyProtection="1">
      <alignment vertical="center"/>
    </xf>
    <xf numFmtId="169" fontId="14" fillId="7" borderId="73" xfId="5" applyNumberFormat="1" applyFont="1" applyFill="1" applyBorder="1" applyAlignment="1" applyProtection="1">
      <alignment horizontal="center" vertical="center" wrapText="1" readingOrder="1"/>
    </xf>
    <xf numFmtId="0" fontId="0" fillId="0" borderId="70" xfId="0" applyBorder="1" applyAlignment="1" applyProtection="1">
      <alignment vertical="center" wrapText="1"/>
    </xf>
    <xf numFmtId="10" fontId="0" fillId="7" borderId="71" xfId="4" applyNumberFormat="1" applyFont="1" applyFill="1" applyBorder="1" applyAlignment="1" applyProtection="1">
      <alignment horizontal="center" vertical="center"/>
    </xf>
    <xf numFmtId="10" fontId="0" fillId="0" borderId="88" xfId="4" applyNumberFormat="1" applyFont="1" applyBorder="1" applyAlignment="1" applyProtection="1">
      <alignment horizontal="center" vertical="center"/>
    </xf>
    <xf numFmtId="9" fontId="0" fillId="7" borderId="71" xfId="4" applyFont="1" applyFill="1" applyBorder="1" applyAlignment="1" applyProtection="1">
      <alignment horizontal="center" vertical="center"/>
    </xf>
    <xf numFmtId="9" fontId="0" fillId="0" borderId="71" xfId="4" applyFont="1" applyFill="1" applyBorder="1" applyAlignment="1" applyProtection="1">
      <alignment horizontal="center" vertical="center" wrapText="1"/>
    </xf>
    <xf numFmtId="9" fontId="15" fillId="0" borderId="74" xfId="4" applyFont="1" applyFill="1" applyBorder="1" applyAlignment="1" applyProtection="1">
      <alignment horizontal="center" vertical="center"/>
    </xf>
    <xf numFmtId="0" fontId="28" fillId="0" borderId="24" xfId="0" applyFont="1" applyBorder="1" applyAlignment="1" applyProtection="1">
      <alignment horizontal="left" vertical="center" wrapText="1" readingOrder="1"/>
    </xf>
    <xf numFmtId="168" fontId="28" fillId="0" borderId="24" xfId="0" applyNumberFormat="1" applyFont="1" applyBorder="1" applyAlignment="1" applyProtection="1">
      <alignment horizontal="right" vertical="center" wrapText="1" readingOrder="1"/>
    </xf>
    <xf numFmtId="0" fontId="28" fillId="0" borderId="25" xfId="0" applyFont="1" applyBorder="1" applyAlignment="1" applyProtection="1">
      <alignment horizontal="left" vertical="center" wrapText="1" readingOrder="1"/>
    </xf>
    <xf numFmtId="0" fontId="28" fillId="0" borderId="33" xfId="0" applyFont="1" applyBorder="1" applyAlignment="1" applyProtection="1">
      <alignment horizontal="left" vertical="center" wrapText="1" readingOrder="1"/>
    </xf>
    <xf numFmtId="0" fontId="28" fillId="0" borderId="24" xfId="0" applyFont="1" applyBorder="1" applyAlignment="1" applyProtection="1">
      <alignment horizontal="center" vertical="center" wrapText="1" readingOrder="1"/>
    </xf>
    <xf numFmtId="169" fontId="28" fillId="0" borderId="24" xfId="5" applyNumberFormat="1" applyFont="1" applyBorder="1" applyAlignment="1" applyProtection="1">
      <alignment horizontal="left" vertical="center" wrapText="1" readingOrder="1"/>
    </xf>
    <xf numFmtId="171" fontId="28" fillId="0" borderId="31" xfId="5" applyNumberFormat="1" applyFont="1" applyBorder="1" applyAlignment="1" applyProtection="1">
      <alignment horizontal="left" vertical="center" wrapText="1" readingOrder="1"/>
    </xf>
    <xf numFmtId="0" fontId="32" fillId="0" borderId="13" xfId="6" applyNumberFormat="1" applyFont="1" applyFill="1" applyBorder="1" applyAlignment="1" applyProtection="1">
      <alignment horizontal="left" vertical="center" wrapText="1"/>
    </xf>
    <xf numFmtId="14" fontId="33" fillId="0" borderId="13" xfId="0" applyNumberFormat="1" applyFont="1" applyBorder="1" applyAlignment="1" applyProtection="1">
      <alignment vertical="center"/>
    </xf>
    <xf numFmtId="0" fontId="28" fillId="0" borderId="43" xfId="0" applyFont="1" applyBorder="1" applyAlignment="1" applyProtection="1">
      <alignment horizontal="left" vertical="center" wrapText="1" readingOrder="1"/>
    </xf>
    <xf numFmtId="164" fontId="28" fillId="0" borderId="13" xfId="2" applyFont="1" applyBorder="1" applyAlignment="1" applyProtection="1">
      <alignment horizontal="left" vertical="center" wrapText="1" readingOrder="1"/>
    </xf>
    <xf numFmtId="169" fontId="14" fillId="7" borderId="90" xfId="5" applyNumberFormat="1" applyFont="1" applyFill="1" applyBorder="1" applyAlignment="1" applyProtection="1">
      <alignment horizontal="center" vertical="center" wrapText="1" readingOrder="1"/>
    </xf>
    <xf numFmtId="0" fontId="32" fillId="0" borderId="46" xfId="6" applyNumberFormat="1" applyFont="1" applyFill="1" applyBorder="1" applyAlignment="1" applyProtection="1">
      <alignment horizontal="left" vertical="center" wrapText="1"/>
    </xf>
    <xf numFmtId="14" fontId="33" fillId="0" borderId="46" xfId="0" applyNumberFormat="1" applyFont="1" applyBorder="1" applyAlignment="1" applyProtection="1">
      <alignment vertical="center"/>
    </xf>
    <xf numFmtId="0" fontId="28" fillId="0" borderId="92" xfId="0" applyFont="1" applyBorder="1" applyAlignment="1" applyProtection="1">
      <alignment horizontal="left" vertical="center" wrapText="1" readingOrder="1"/>
    </xf>
    <xf numFmtId="0" fontId="28" fillId="0" borderId="46" xfId="0" applyFont="1" applyBorder="1" applyAlignment="1" applyProtection="1">
      <alignment horizontal="left" vertical="center" wrapText="1" readingOrder="1"/>
    </xf>
    <xf numFmtId="0" fontId="28" fillId="0" borderId="46" xfId="0" applyFont="1" applyBorder="1" applyAlignment="1" applyProtection="1">
      <alignment horizontal="center" vertical="center" wrapText="1" readingOrder="1"/>
    </xf>
    <xf numFmtId="164" fontId="28" fillId="0" borderId="46" xfId="2" applyFont="1" applyBorder="1" applyAlignment="1" applyProtection="1">
      <alignment horizontal="left" vertical="center" wrapText="1" readingOrder="1"/>
    </xf>
    <xf numFmtId="171" fontId="28" fillId="0" borderId="47" xfId="5" applyNumberFormat="1" applyFont="1" applyBorder="1" applyAlignment="1" applyProtection="1">
      <alignment horizontal="left" vertical="center" wrapText="1" readingOrder="1"/>
    </xf>
    <xf numFmtId="0" fontId="0" fillId="0" borderId="93" xfId="0" applyBorder="1" applyAlignment="1" applyProtection="1">
      <alignment vertical="center"/>
    </xf>
    <xf numFmtId="169" fontId="14" fillId="7" borderId="94" xfId="5" applyNumberFormat="1" applyFont="1" applyFill="1" applyBorder="1" applyAlignment="1" applyProtection="1">
      <alignment horizontal="center" vertical="center" wrapText="1" readingOrder="1"/>
    </xf>
    <xf numFmtId="0" fontId="0" fillId="0" borderId="45" xfId="0" applyBorder="1" applyAlignment="1" applyProtection="1">
      <alignment vertical="center" wrapText="1"/>
    </xf>
    <xf numFmtId="0" fontId="0" fillId="0" borderId="49" xfId="0" applyBorder="1" applyAlignment="1" applyProtection="1">
      <alignment horizontal="left" vertical="center"/>
    </xf>
    <xf numFmtId="0" fontId="32" fillId="0" borderId="1" xfId="6" applyNumberFormat="1" applyFont="1" applyFill="1" applyBorder="1" applyAlignment="1" applyProtection="1">
      <alignment horizontal="left" vertical="center" wrapText="1"/>
    </xf>
    <xf numFmtId="14" fontId="33" fillId="0" borderId="1" xfId="0" applyNumberFormat="1" applyFont="1" applyBorder="1" applyAlignment="1" applyProtection="1">
      <alignment vertical="center"/>
    </xf>
    <xf numFmtId="164" fontId="28" fillId="0" borderId="1" xfId="2" applyFont="1" applyBorder="1" applyAlignment="1" applyProtection="1">
      <alignment horizontal="left" vertical="center" wrapText="1" readingOrder="1"/>
    </xf>
    <xf numFmtId="169" fontId="14" fillId="7" borderId="95" xfId="5" applyNumberFormat="1" applyFont="1" applyFill="1" applyBorder="1" applyAlignment="1" applyProtection="1">
      <alignment horizontal="center" vertical="center" wrapText="1" readingOrder="1"/>
    </xf>
    <xf numFmtId="0" fontId="0" fillId="10" borderId="52" xfId="0" applyFill="1" applyBorder="1" applyAlignment="1" applyProtection="1">
      <alignment vertical="center" wrapText="1"/>
    </xf>
    <xf numFmtId="0" fontId="28" fillId="0" borderId="1" xfId="0" applyFont="1" applyBorder="1" applyAlignment="1" applyProtection="1">
      <alignment vertical="center" wrapText="1" readingOrder="1"/>
    </xf>
    <xf numFmtId="164" fontId="28" fillId="0" borderId="1" xfId="2" applyFont="1" applyBorder="1" applyAlignment="1" applyProtection="1">
      <alignment vertical="center" wrapText="1" readingOrder="1"/>
    </xf>
    <xf numFmtId="164" fontId="28" fillId="0" borderId="1" xfId="2" applyFont="1" applyBorder="1" applyAlignment="1" applyProtection="1">
      <alignment horizontal="center" vertical="center" wrapText="1" readingOrder="1"/>
    </xf>
    <xf numFmtId="0" fontId="32" fillId="0" borderId="36" xfId="6" applyNumberFormat="1" applyFont="1" applyFill="1" applyBorder="1" applyAlignment="1" applyProtection="1">
      <alignment horizontal="left" vertical="center" wrapText="1"/>
    </xf>
    <xf numFmtId="14" fontId="33" fillId="0" borderId="36" xfId="0" applyNumberFormat="1" applyFont="1" applyBorder="1" applyAlignment="1" applyProtection="1">
      <alignment vertical="center"/>
    </xf>
    <xf numFmtId="0" fontId="33" fillId="0" borderId="37" xfId="0" applyFont="1" applyBorder="1" applyAlignment="1" applyProtection="1">
      <alignment horizontal="left" vertical="center" wrapText="1"/>
    </xf>
    <xf numFmtId="0" fontId="28" fillId="0" borderId="76" xfId="0" applyFont="1" applyBorder="1" applyAlignment="1" applyProtection="1">
      <alignment horizontal="left" vertical="center" wrapText="1" readingOrder="1"/>
    </xf>
    <xf numFmtId="0" fontId="28" fillId="0" borderId="36" xfId="0" applyFont="1" applyBorder="1" applyAlignment="1" applyProtection="1">
      <alignment vertical="center" wrapText="1" readingOrder="1"/>
    </xf>
    <xf numFmtId="0" fontId="28" fillId="0" borderId="36" xfId="0" applyFont="1" applyBorder="1" applyAlignment="1" applyProtection="1">
      <alignment horizontal="center" vertical="center" wrapText="1" readingOrder="1"/>
    </xf>
    <xf numFmtId="164" fontId="28" fillId="0" borderId="36" xfId="2" applyFont="1" applyBorder="1" applyAlignment="1" applyProtection="1">
      <alignment vertical="center" wrapText="1" readingOrder="1"/>
    </xf>
    <xf numFmtId="171" fontId="28" fillId="0" borderId="77" xfId="5" applyNumberFormat="1" applyFont="1" applyBorder="1" applyAlignment="1" applyProtection="1">
      <alignment horizontal="left" vertical="center" wrapText="1" readingOrder="1"/>
    </xf>
    <xf numFmtId="0" fontId="0" fillId="0" borderId="10" xfId="0" applyBorder="1" applyAlignment="1" applyProtection="1">
      <alignment vertical="center"/>
    </xf>
    <xf numFmtId="0" fontId="0" fillId="0" borderId="35" xfId="0" applyBorder="1" applyAlignment="1" applyProtection="1">
      <alignment vertical="center" wrapText="1"/>
    </xf>
    <xf numFmtId="0" fontId="33" fillId="0" borderId="49" xfId="0" applyFont="1" applyBorder="1" applyAlignment="1" applyProtection="1">
      <alignment horizontal="left" vertical="center" wrapText="1"/>
    </xf>
    <xf numFmtId="0" fontId="28" fillId="0" borderId="46" xfId="0" applyFont="1" applyBorder="1" applyAlignment="1" applyProtection="1">
      <alignment vertical="center" wrapText="1" readingOrder="1"/>
    </xf>
    <xf numFmtId="164" fontId="28" fillId="0" borderId="46" xfId="2" applyFont="1" applyBorder="1" applyAlignment="1" applyProtection="1">
      <alignment vertical="center" wrapText="1" readingOrder="1"/>
    </xf>
    <xf numFmtId="0" fontId="33" fillId="0" borderId="92" xfId="0" applyFont="1" applyBorder="1" applyAlignment="1" applyProtection="1">
      <alignment horizontal="left" vertical="center" wrapText="1"/>
    </xf>
    <xf numFmtId="169" fontId="28" fillId="0" borderId="46" xfId="5" applyNumberFormat="1" applyFont="1" applyBorder="1" applyAlignment="1" applyProtection="1">
      <alignment horizontal="left" vertical="center" wrapText="1" readingOrder="1"/>
    </xf>
    <xf numFmtId="0" fontId="33" fillId="0" borderId="54" xfId="0" applyFont="1" applyBorder="1" applyAlignment="1" applyProtection="1">
      <alignment horizontal="left" vertical="center" wrapText="1"/>
    </xf>
    <xf numFmtId="0" fontId="33" fillId="0" borderId="73" xfId="0" applyFont="1" applyBorder="1" applyAlignment="1" applyProtection="1">
      <alignment horizontal="left" vertical="center" wrapText="1"/>
    </xf>
    <xf numFmtId="9" fontId="16" fillId="5" borderId="96" xfId="4" applyFont="1" applyFill="1" applyBorder="1" applyAlignment="1" applyProtection="1">
      <alignment horizontal="right" vertical="center"/>
    </xf>
    <xf numFmtId="0" fontId="32" fillId="0" borderId="71" xfId="6" applyNumberFormat="1" applyFont="1" applyFill="1" applyBorder="1" applyAlignment="1" applyProtection="1">
      <alignment horizontal="left" vertical="center" wrapText="1"/>
    </xf>
    <xf numFmtId="14" fontId="33" fillId="0" borderId="71" xfId="0" applyNumberFormat="1" applyFont="1" applyBorder="1" applyAlignment="1" applyProtection="1">
      <alignment horizontal="right" vertical="center"/>
    </xf>
    <xf numFmtId="9" fontId="16" fillId="5" borderId="97" xfId="4" applyFont="1" applyFill="1" applyBorder="1" applyAlignment="1" applyProtection="1">
      <alignment horizontal="right" vertical="center"/>
    </xf>
    <xf numFmtId="0" fontId="32" fillId="0" borderId="24" xfId="6" applyNumberFormat="1" applyFont="1" applyFill="1" applyBorder="1" applyAlignment="1" applyProtection="1">
      <alignment horizontal="left" vertical="center" wrapText="1"/>
    </xf>
    <xf numFmtId="14" fontId="33" fillId="0" borderId="24" xfId="0" applyNumberFormat="1" applyFont="1" applyBorder="1" applyAlignment="1" applyProtection="1">
      <alignment horizontal="right" vertical="center"/>
    </xf>
    <xf numFmtId="0" fontId="33" fillId="0" borderId="33" xfId="0" applyFont="1" applyBorder="1" applyAlignment="1" applyProtection="1">
      <alignment horizontal="left" vertical="center" wrapText="1"/>
    </xf>
    <xf numFmtId="9" fontId="16" fillId="5" borderId="98" xfId="4" applyFont="1" applyFill="1" applyBorder="1" applyAlignment="1" applyProtection="1">
      <alignment horizontal="right" vertical="center"/>
    </xf>
    <xf numFmtId="0" fontId="33" fillId="0" borderId="43" xfId="0" applyFont="1" applyBorder="1" applyAlignment="1" applyProtection="1">
      <alignment horizontal="left" vertical="center" wrapText="1"/>
    </xf>
    <xf numFmtId="0" fontId="33" fillId="0" borderId="13" xfId="0" applyFont="1" applyBorder="1" applyAlignment="1" applyProtection="1">
      <alignment horizontal="center" vertical="center"/>
    </xf>
    <xf numFmtId="0" fontId="33" fillId="0" borderId="1" xfId="0" applyFont="1" applyBorder="1" applyAlignment="1" applyProtection="1">
      <alignment horizontal="center" vertical="center"/>
    </xf>
    <xf numFmtId="0" fontId="33" fillId="0" borderId="54" xfId="0" applyFont="1" applyFill="1" applyBorder="1" applyAlignment="1" applyProtection="1">
      <alignment horizontal="left" vertical="center" wrapText="1"/>
    </xf>
    <xf numFmtId="0" fontId="33" fillId="0" borderId="1" xfId="0" applyFont="1" applyFill="1" applyBorder="1" applyAlignment="1" applyProtection="1">
      <alignment horizontal="center" vertical="center"/>
    </xf>
    <xf numFmtId="0" fontId="33" fillId="0" borderId="73" xfId="0" applyFont="1" applyFill="1" applyBorder="1" applyAlignment="1" applyProtection="1">
      <alignment horizontal="left" vertical="center" wrapText="1"/>
    </xf>
    <xf numFmtId="0" fontId="33" fillId="0" borderId="71" xfId="0" applyFont="1" applyBorder="1" applyAlignment="1" applyProtection="1">
      <alignment horizontal="center" vertical="center"/>
    </xf>
    <xf numFmtId="14" fontId="33" fillId="0" borderId="71" xfId="0" applyNumberFormat="1" applyFont="1" applyBorder="1" applyAlignment="1" applyProtection="1">
      <alignment vertical="center"/>
    </xf>
    <xf numFmtId="10" fontId="0" fillId="0" borderId="100" xfId="4" applyNumberFormat="1" applyFont="1" applyBorder="1" applyAlignment="1" applyProtection="1">
      <alignment vertical="center" wrapText="1"/>
    </xf>
    <xf numFmtId="9" fontId="16" fillId="5" borderId="101" xfId="4" applyFont="1" applyFill="1" applyBorder="1" applyAlignment="1" applyProtection="1">
      <alignment horizontal="right" vertical="center"/>
    </xf>
    <xf numFmtId="0" fontId="33" fillId="0" borderId="76" xfId="0" applyFont="1" applyFill="1" applyBorder="1" applyAlignment="1" applyProtection="1">
      <alignment horizontal="left" vertical="center" wrapText="1"/>
    </xf>
    <xf numFmtId="0" fontId="28" fillId="0" borderId="36" xfId="0" applyFont="1" applyBorder="1" applyAlignment="1" applyProtection="1">
      <alignment horizontal="left" vertical="center" wrapText="1" readingOrder="1"/>
    </xf>
    <xf numFmtId="0" fontId="33" fillId="0" borderId="36" xfId="0" applyFont="1" applyBorder="1" applyAlignment="1" applyProtection="1">
      <alignment horizontal="center" vertical="center"/>
    </xf>
    <xf numFmtId="169" fontId="28" fillId="0" borderId="36" xfId="5" applyNumberFormat="1" applyFont="1" applyBorder="1" applyAlignment="1" applyProtection="1">
      <alignment horizontal="left" vertical="center" wrapText="1" readingOrder="1"/>
    </xf>
    <xf numFmtId="10" fontId="0" fillId="0" borderId="102" xfId="4" applyNumberFormat="1" applyFont="1" applyBorder="1" applyAlignment="1" applyProtection="1">
      <alignment vertical="center" wrapText="1"/>
    </xf>
    <xf numFmtId="0" fontId="0" fillId="0" borderId="35" xfId="0" applyBorder="1" applyAlignment="1" applyProtection="1">
      <alignment horizontal="center" vertical="center" wrapText="1"/>
    </xf>
    <xf numFmtId="0" fontId="32" fillId="0" borderId="38" xfId="6" applyNumberFormat="1" applyFont="1" applyFill="1" applyBorder="1" applyAlignment="1" applyProtection="1">
      <alignment vertical="center" wrapText="1"/>
    </xf>
    <xf numFmtId="14" fontId="33" fillId="0" borderId="38" xfId="0" applyNumberFormat="1" applyFont="1" applyBorder="1" applyAlignment="1" applyProtection="1">
      <alignment horizontal="right" vertical="center"/>
    </xf>
    <xf numFmtId="0" fontId="33" fillId="0" borderId="81" xfId="0" applyFont="1" applyFill="1" applyBorder="1" applyAlignment="1" applyProtection="1">
      <alignment horizontal="left" vertical="center" wrapText="1"/>
    </xf>
    <xf numFmtId="0" fontId="28" fillId="0" borderId="38" xfId="0" applyFont="1" applyBorder="1" applyAlignment="1" applyProtection="1">
      <alignment horizontal="left" vertical="center" wrapText="1" readingOrder="1"/>
    </xf>
    <xf numFmtId="0" fontId="28" fillId="0" borderId="38" xfId="0" applyFont="1" applyBorder="1" applyAlignment="1" applyProtection="1">
      <alignment horizontal="center" vertical="center" wrapText="1" readingOrder="1"/>
    </xf>
    <xf numFmtId="0" fontId="33" fillId="0" borderId="38" xfId="0" applyFont="1" applyBorder="1" applyAlignment="1" applyProtection="1">
      <alignment horizontal="center" vertical="center"/>
    </xf>
    <xf numFmtId="169" fontId="28" fillId="0" borderId="38" xfId="5" applyNumberFormat="1" applyFont="1" applyBorder="1" applyAlignment="1" applyProtection="1">
      <alignment horizontal="left" vertical="center" wrapText="1" readingOrder="1"/>
    </xf>
    <xf numFmtId="171" fontId="28" fillId="0" borderId="39" xfId="5" applyNumberFormat="1" applyFont="1" applyBorder="1" applyAlignment="1" applyProtection="1">
      <alignment horizontal="left" vertical="center" wrapText="1" readingOrder="1"/>
    </xf>
    <xf numFmtId="0" fontId="0" fillId="0" borderId="29" xfId="0" applyBorder="1" applyAlignment="1" applyProtection="1">
      <alignment vertical="center"/>
    </xf>
    <xf numFmtId="9" fontId="16" fillId="5" borderId="103" xfId="4" applyFont="1" applyFill="1" applyBorder="1" applyAlignment="1" applyProtection="1">
      <alignment horizontal="right" vertical="center"/>
    </xf>
    <xf numFmtId="168" fontId="28" fillId="0" borderId="46" xfId="0" applyNumberFormat="1" applyFont="1" applyBorder="1" applyAlignment="1" applyProtection="1">
      <alignment horizontal="right" vertical="center" wrapText="1" readingOrder="1"/>
    </xf>
    <xf numFmtId="0" fontId="33" fillId="0" borderId="54" xfId="0" applyFont="1" applyBorder="1" applyAlignment="1" applyProtection="1">
      <alignment vertical="center"/>
    </xf>
    <xf numFmtId="0" fontId="33" fillId="0" borderId="33" xfId="0" applyFont="1" applyBorder="1" applyAlignment="1" applyProtection="1">
      <alignment vertical="center"/>
    </xf>
    <xf numFmtId="0" fontId="32" fillId="0" borderId="13" xfId="6" applyNumberFormat="1" applyFont="1" applyFill="1" applyBorder="1" applyAlignment="1" applyProtection="1">
      <alignment vertical="center" wrapText="1"/>
    </xf>
    <xf numFmtId="168" fontId="28" fillId="0" borderId="13" xfId="0" applyNumberFormat="1" applyFont="1" applyBorder="1" applyAlignment="1" applyProtection="1">
      <alignment vertical="center" readingOrder="1"/>
    </xf>
    <xf numFmtId="168" fontId="28" fillId="0" borderId="13" xfId="0" applyNumberFormat="1" applyFont="1" applyBorder="1" applyAlignment="1" applyProtection="1">
      <alignment vertical="center" wrapText="1" readingOrder="1"/>
    </xf>
    <xf numFmtId="0" fontId="32" fillId="0" borderId="1" xfId="6" applyNumberFormat="1" applyFont="1" applyFill="1" applyBorder="1" applyAlignment="1" applyProtection="1">
      <alignment vertical="center" wrapText="1"/>
    </xf>
    <xf numFmtId="168" fontId="28" fillId="0" borderId="1" xfId="0" applyNumberFormat="1" applyFont="1" applyBorder="1" applyAlignment="1" applyProtection="1">
      <alignment vertical="center" readingOrder="1"/>
    </xf>
    <xf numFmtId="0" fontId="28" fillId="0" borderId="1" xfId="0" applyFont="1" applyFill="1" applyBorder="1" applyAlignment="1" applyProtection="1">
      <alignment horizontal="center" vertical="center" wrapText="1"/>
    </xf>
    <xf numFmtId="0" fontId="27" fillId="0" borderId="66" xfId="0" applyFont="1" applyBorder="1" applyAlignment="1" applyProtection="1">
      <alignment horizontal="center" vertical="center" wrapText="1" readingOrder="1"/>
    </xf>
    <xf numFmtId="0" fontId="32" fillId="0" borderId="63" xfId="6" applyNumberFormat="1" applyFont="1" applyFill="1" applyBorder="1" applyAlignment="1" applyProtection="1">
      <alignment vertical="center" wrapText="1"/>
    </xf>
    <xf numFmtId="168" fontId="28" fillId="0" borderId="63" xfId="0" applyNumberFormat="1" applyFont="1" applyBorder="1" applyAlignment="1" applyProtection="1">
      <alignment vertical="center" readingOrder="1"/>
    </xf>
    <xf numFmtId="168" fontId="28" fillId="0" borderId="63" xfId="0" applyNumberFormat="1" applyFont="1" applyBorder="1" applyAlignment="1" applyProtection="1">
      <alignment vertical="center" wrapText="1" readingOrder="1"/>
    </xf>
    <xf numFmtId="0" fontId="33" fillId="0" borderId="64" xfId="0" applyFont="1" applyBorder="1" applyAlignment="1" applyProtection="1">
      <alignment vertical="center" wrapText="1"/>
    </xf>
    <xf numFmtId="0" fontId="33" fillId="0" borderId="79" xfId="0" applyFont="1" applyBorder="1" applyAlignment="1" applyProtection="1">
      <alignment horizontal="left" vertical="center" wrapText="1"/>
    </xf>
    <xf numFmtId="0" fontId="28" fillId="0" borderId="63" xfId="0" applyFont="1" applyBorder="1" applyAlignment="1" applyProtection="1">
      <alignment horizontal="left" vertical="center" wrapText="1" readingOrder="1"/>
    </xf>
    <xf numFmtId="0" fontId="28" fillId="0" borderId="63" xfId="0" applyFont="1" applyBorder="1" applyAlignment="1" applyProtection="1">
      <alignment horizontal="center" vertical="center" wrapText="1" readingOrder="1"/>
    </xf>
    <xf numFmtId="0" fontId="28" fillId="0" borderId="63" xfId="0" applyFont="1" applyFill="1" applyBorder="1" applyAlignment="1" applyProtection="1">
      <alignment horizontal="center" vertical="center" wrapText="1"/>
    </xf>
    <xf numFmtId="169" fontId="28" fillId="0" borderId="63" xfId="5" applyNumberFormat="1" applyFont="1" applyBorder="1" applyAlignment="1" applyProtection="1">
      <alignment horizontal="left" vertical="center" wrapText="1" readingOrder="1"/>
    </xf>
    <xf numFmtId="171" fontId="28" fillId="0" borderId="67" xfId="5" applyNumberFormat="1" applyFont="1" applyBorder="1" applyAlignment="1" applyProtection="1">
      <alignment horizontal="left" vertical="center" wrapText="1" readingOrder="1"/>
    </xf>
    <xf numFmtId="0" fontId="27" fillId="0" borderId="66" xfId="0" applyFont="1" applyBorder="1" applyAlignment="1" applyProtection="1">
      <alignment horizontal="left" vertical="center" wrapText="1" readingOrder="1"/>
    </xf>
    <xf numFmtId="168" fontId="28" fillId="0" borderId="63" xfId="0" applyNumberFormat="1" applyFont="1" applyBorder="1" applyAlignment="1" applyProtection="1">
      <alignment horizontal="right" vertical="center" wrapText="1" readingOrder="1"/>
    </xf>
    <xf numFmtId="0" fontId="28" fillId="0" borderId="64" xfId="0" applyFont="1" applyBorder="1" applyAlignment="1" applyProtection="1">
      <alignment horizontal="left" vertical="center" wrapText="1" readingOrder="1"/>
    </xf>
    <xf numFmtId="0" fontId="28" fillId="0" borderId="79" xfId="0" applyFont="1" applyBorder="1" applyAlignment="1" applyProtection="1">
      <alignment horizontal="left" vertical="center" wrapText="1" readingOrder="1"/>
    </xf>
    <xf numFmtId="9" fontId="16" fillId="5" borderId="65" xfId="4" applyFont="1" applyFill="1" applyBorder="1" applyAlignment="1" applyProtection="1">
      <alignment horizontal="right" vertical="center"/>
    </xf>
    <xf numFmtId="0" fontId="28" fillId="0" borderId="14" xfId="0" applyFont="1" applyBorder="1" applyAlignment="1" applyProtection="1">
      <alignment vertical="center" wrapText="1" readingOrder="1"/>
    </xf>
    <xf numFmtId="9" fontId="16" fillId="5" borderId="44" xfId="4" applyFont="1" applyFill="1" applyBorder="1" applyAlignment="1" applyProtection="1">
      <alignment horizontal="right" vertical="center"/>
    </xf>
    <xf numFmtId="0" fontId="28" fillId="0" borderId="53" xfId="0" applyFont="1" applyBorder="1" applyAlignment="1" applyProtection="1">
      <alignment vertical="center" wrapText="1" readingOrder="1"/>
    </xf>
    <xf numFmtId="168" fontId="28" fillId="0" borderId="24" xfId="0" applyNumberFormat="1" applyFont="1" applyBorder="1" applyAlignment="1" applyProtection="1">
      <alignment vertical="center" wrapText="1" readingOrder="1"/>
    </xf>
    <xf numFmtId="0" fontId="28" fillId="0" borderId="25" xfId="0" applyFont="1" applyBorder="1" applyAlignment="1" applyProtection="1">
      <alignment vertical="center" wrapText="1" readingOrder="1"/>
    </xf>
    <xf numFmtId="0" fontId="28" fillId="0" borderId="13" xfId="0" applyFont="1" applyBorder="1" applyAlignment="1" applyProtection="1">
      <alignment vertical="center" wrapText="1" readingOrder="1"/>
    </xf>
    <xf numFmtId="0" fontId="28" fillId="0" borderId="24" xfId="0" applyFont="1" applyBorder="1" applyAlignment="1" applyProtection="1">
      <alignment vertical="center" wrapText="1" readingOrder="1"/>
    </xf>
    <xf numFmtId="0" fontId="27" fillId="0" borderId="66" xfId="0" applyFont="1" applyBorder="1" applyAlignment="1" applyProtection="1">
      <alignment vertical="center" wrapText="1" readingOrder="1"/>
    </xf>
    <xf numFmtId="0" fontId="0" fillId="0" borderId="13" xfId="0" applyBorder="1" applyProtection="1"/>
    <xf numFmtId="171" fontId="28" fillId="0" borderId="13" xfId="5" applyNumberFormat="1" applyFont="1" applyBorder="1" applyAlignment="1" applyProtection="1">
      <alignment horizontal="left" vertical="center" wrapText="1" readingOrder="1"/>
    </xf>
    <xf numFmtId="169" fontId="14" fillId="7" borderId="13" xfId="5" applyNumberFormat="1" applyFont="1" applyFill="1" applyBorder="1" applyAlignment="1" applyProtection="1">
      <alignment horizontal="center" vertical="center" wrapText="1" readingOrder="1"/>
    </xf>
    <xf numFmtId="0" fontId="0" fillId="0" borderId="13" xfId="0" applyBorder="1" applyAlignment="1" applyProtection="1">
      <alignment vertical="center" wrapText="1"/>
    </xf>
    <xf numFmtId="10" fontId="0" fillId="0" borderId="13" xfId="4" applyNumberFormat="1" applyFont="1" applyBorder="1" applyAlignment="1" applyProtection="1">
      <alignment horizontal="center" vertical="center"/>
    </xf>
    <xf numFmtId="9" fontId="16" fillId="5" borderId="14" xfId="4" applyFont="1" applyFill="1" applyBorder="1" applyAlignment="1" applyProtection="1">
      <alignment horizontal="right" vertical="center"/>
    </xf>
    <xf numFmtId="0" fontId="0" fillId="0" borderId="1" xfId="0" applyFill="1" applyBorder="1" applyAlignment="1" applyProtection="1">
      <alignment wrapText="1"/>
    </xf>
    <xf numFmtId="171" fontId="28" fillId="0" borderId="1" xfId="5" applyNumberFormat="1" applyFont="1" applyBorder="1" applyAlignment="1" applyProtection="1">
      <alignment horizontal="left" vertical="center" wrapText="1" readingOrder="1"/>
    </xf>
    <xf numFmtId="0" fontId="0" fillId="0" borderId="1" xfId="0" applyBorder="1" applyAlignment="1" applyProtection="1">
      <alignment vertical="center"/>
    </xf>
    <xf numFmtId="169" fontId="14" fillId="7" borderId="1" xfId="5" applyNumberFormat="1" applyFont="1" applyFill="1" applyBorder="1" applyAlignment="1" applyProtection="1">
      <alignment horizontal="center" vertical="center" wrapText="1" readingOrder="1"/>
    </xf>
    <xf numFmtId="0" fontId="0" fillId="0" borderId="1" xfId="0" applyBorder="1" applyAlignment="1" applyProtection="1">
      <alignment vertical="center" wrapText="1"/>
    </xf>
    <xf numFmtId="10" fontId="0" fillId="0" borderId="1" xfId="4" applyNumberFormat="1" applyFont="1" applyBorder="1" applyAlignment="1" applyProtection="1">
      <alignment horizontal="center" vertical="center"/>
    </xf>
    <xf numFmtId="0" fontId="0" fillId="0" borderId="1" xfId="0" applyBorder="1" applyAlignment="1" applyProtection="1">
      <alignment horizontal="left" vertical="center"/>
    </xf>
    <xf numFmtId="9" fontId="16" fillId="5" borderId="53" xfId="4" applyFont="1" applyFill="1" applyBorder="1" applyAlignment="1" applyProtection="1">
      <alignment horizontal="right" vertical="center"/>
    </xf>
    <xf numFmtId="0" fontId="0" fillId="0" borderId="24" xfId="0" applyFill="1" applyBorder="1" applyAlignment="1" applyProtection="1">
      <alignment wrapText="1"/>
    </xf>
    <xf numFmtId="171" fontId="28" fillId="0" borderId="24" xfId="5" applyNumberFormat="1" applyFont="1" applyBorder="1" applyAlignment="1" applyProtection="1">
      <alignment horizontal="left" vertical="center" wrapText="1" readingOrder="1"/>
    </xf>
    <xf numFmtId="0" fontId="0" fillId="0" borderId="24" xfId="0" applyBorder="1" applyAlignment="1" applyProtection="1">
      <alignment vertical="center"/>
    </xf>
    <xf numFmtId="169" fontId="14" fillId="7" borderId="24" xfId="5" applyNumberFormat="1" applyFont="1" applyFill="1" applyBorder="1" applyAlignment="1" applyProtection="1">
      <alignment horizontal="center" vertical="center" wrapText="1" readingOrder="1"/>
    </xf>
    <xf numFmtId="0" fontId="0" fillId="0" borderId="24" xfId="0" applyBorder="1" applyAlignment="1" applyProtection="1">
      <alignment vertical="center" wrapText="1"/>
    </xf>
    <xf numFmtId="10" fontId="0" fillId="0" borderId="24" xfId="4" applyNumberFormat="1" applyFont="1" applyBorder="1" applyAlignment="1" applyProtection="1">
      <alignment horizontal="center" vertical="center"/>
    </xf>
    <xf numFmtId="0" fontId="0" fillId="0" borderId="24" xfId="0" applyBorder="1" applyAlignment="1" applyProtection="1">
      <alignment horizontal="left" vertical="center"/>
    </xf>
    <xf numFmtId="9" fontId="16" fillId="5" borderId="25" xfId="4" applyFont="1" applyFill="1" applyBorder="1" applyAlignment="1" applyProtection="1">
      <alignment horizontal="right" vertical="center"/>
    </xf>
    <xf numFmtId="0" fontId="0" fillId="0" borderId="13" xfId="0" applyFill="1" applyBorder="1" applyAlignment="1" applyProtection="1">
      <alignment wrapText="1"/>
    </xf>
    <xf numFmtId="0" fontId="0" fillId="0" borderId="1" xfId="0" applyBorder="1" applyProtection="1"/>
    <xf numFmtId="0" fontId="0" fillId="0" borderId="24" xfId="0" applyBorder="1" applyProtection="1"/>
    <xf numFmtId="0" fontId="17" fillId="8" borderId="36" xfId="0" applyFont="1" applyFill="1" applyBorder="1" applyAlignment="1" applyProtection="1">
      <alignment horizontal="right" vertical="center"/>
    </xf>
    <xf numFmtId="170" fontId="17" fillId="8" borderId="36" xfId="1" applyNumberFormat="1" applyFont="1" applyFill="1" applyBorder="1" applyAlignment="1" applyProtection="1">
      <alignment horizontal="right" vertical="center"/>
    </xf>
    <xf numFmtId="0" fontId="17" fillId="8" borderId="37" xfId="0" applyFont="1" applyFill="1" applyBorder="1" applyAlignment="1" applyProtection="1">
      <alignment horizontal="right" vertical="center"/>
    </xf>
    <xf numFmtId="0" fontId="17" fillId="8" borderId="0" xfId="0" applyFont="1" applyFill="1" applyBorder="1" applyAlignment="1" applyProtection="1">
      <alignment vertical="center"/>
    </xf>
    <xf numFmtId="0" fontId="17" fillId="8" borderId="0" xfId="0" applyFont="1" applyFill="1" applyBorder="1" applyAlignment="1" applyProtection="1">
      <alignment horizontal="left" vertical="center"/>
    </xf>
    <xf numFmtId="0" fontId="17" fillId="8" borderId="0" xfId="0" applyFont="1" applyFill="1" applyBorder="1" applyAlignment="1" applyProtection="1">
      <alignment horizontal="center" vertical="center"/>
    </xf>
    <xf numFmtId="0" fontId="17" fillId="8" borderId="10" xfId="0" applyFont="1" applyFill="1" applyBorder="1" applyAlignment="1" applyProtection="1">
      <alignment vertical="center"/>
    </xf>
    <xf numFmtId="0" fontId="17" fillId="8" borderId="35" xfId="0" applyFont="1" applyFill="1" applyBorder="1" applyAlignment="1" applyProtection="1">
      <alignment vertical="center"/>
    </xf>
    <xf numFmtId="9" fontId="17" fillId="8" borderId="36" xfId="4" applyNumberFormat="1" applyFont="1" applyFill="1" applyBorder="1" applyAlignment="1" applyProtection="1">
      <alignment horizontal="center" vertical="center"/>
    </xf>
    <xf numFmtId="9" fontId="17" fillId="8" borderId="77" xfId="4" applyNumberFormat="1" applyFont="1" applyFill="1" applyBorder="1" applyAlignment="1" applyProtection="1">
      <alignment horizontal="center" vertical="center"/>
    </xf>
    <xf numFmtId="9" fontId="17" fillId="8" borderId="78" xfId="4" applyNumberFormat="1" applyFont="1" applyFill="1" applyBorder="1" applyAlignment="1" applyProtection="1">
      <alignment horizontal="center" vertical="center"/>
    </xf>
    <xf numFmtId="9" fontId="17" fillId="8" borderId="36" xfId="4" applyNumberFormat="1" applyFont="1" applyFill="1" applyBorder="1" applyAlignment="1" applyProtection="1">
      <alignment horizontal="center" vertical="center" wrapText="1"/>
    </xf>
    <xf numFmtId="0" fontId="17" fillId="8" borderId="37" xfId="0" applyFont="1" applyFill="1" applyBorder="1" applyAlignment="1" applyProtection="1">
      <alignment horizontal="left" vertical="center"/>
    </xf>
    <xf numFmtId="0" fontId="28" fillId="0" borderId="71" xfId="0" applyFont="1" applyBorder="1" applyAlignment="1" applyProtection="1">
      <alignment vertical="center" wrapText="1" readingOrder="1"/>
    </xf>
    <xf numFmtId="171" fontId="28" fillId="0" borderId="71" xfId="5" applyNumberFormat="1" applyFont="1" applyBorder="1" applyAlignment="1" applyProtection="1">
      <alignment horizontal="left" vertical="center" wrapText="1" readingOrder="1"/>
    </xf>
    <xf numFmtId="0" fontId="0" fillId="0" borderId="71" xfId="0" applyBorder="1" applyAlignment="1" applyProtection="1">
      <alignment vertical="center"/>
    </xf>
    <xf numFmtId="169" fontId="14" fillId="7" borderId="71" xfId="5" applyNumberFormat="1" applyFont="1" applyFill="1" applyBorder="1" applyAlignment="1" applyProtection="1">
      <alignment horizontal="center" vertical="center" wrapText="1" readingOrder="1"/>
    </xf>
    <xf numFmtId="10" fontId="0" fillId="0" borderId="71" xfId="4" applyNumberFormat="1" applyFont="1" applyBorder="1" applyAlignment="1" applyProtection="1">
      <alignment horizontal="center" vertical="center"/>
    </xf>
    <xf numFmtId="0" fontId="0" fillId="0" borderId="71" xfId="0" applyBorder="1" applyAlignment="1" applyProtection="1">
      <alignment horizontal="left" vertical="center"/>
    </xf>
    <xf numFmtId="9" fontId="16" fillId="5" borderId="72" xfId="4" applyFont="1" applyFill="1" applyBorder="1" applyAlignment="1" applyProtection="1">
      <alignment horizontal="right" vertical="center"/>
    </xf>
    <xf numFmtId="0" fontId="28" fillId="0" borderId="13" xfId="0" applyFont="1" applyFill="1" applyBorder="1" applyAlignment="1" applyProtection="1">
      <alignment horizontal="left" vertical="center" wrapText="1" readingOrder="1"/>
    </xf>
    <xf numFmtId="0" fontId="0" fillId="0" borderId="71" xfId="0" applyBorder="1" applyAlignment="1" applyProtection="1">
      <alignment vertical="center" wrapText="1"/>
    </xf>
    <xf numFmtId="0" fontId="27" fillId="0" borderId="18" xfId="0" applyFont="1" applyBorder="1" applyAlignment="1" applyProtection="1">
      <alignment horizontal="left" vertical="center" wrapText="1" readingOrder="1"/>
    </xf>
    <xf numFmtId="0" fontId="28" fillId="0" borderId="104" xfId="0" applyFont="1" applyBorder="1" applyAlignment="1" applyProtection="1">
      <alignment horizontal="left" vertical="center" wrapText="1" readingOrder="1"/>
    </xf>
    <xf numFmtId="168" fontId="28" fillId="0" borderId="104" xfId="0" applyNumberFormat="1" applyFont="1" applyBorder="1" applyAlignment="1" applyProtection="1">
      <alignment horizontal="right" vertical="center" wrapText="1" readingOrder="1"/>
    </xf>
    <xf numFmtId="0" fontId="28" fillId="0" borderId="104" xfId="0" applyFont="1" applyBorder="1" applyAlignment="1" applyProtection="1">
      <alignment horizontal="center" vertical="center" wrapText="1" readingOrder="1"/>
    </xf>
    <xf numFmtId="169" fontId="28" fillId="0" borderId="104" xfId="5" applyNumberFormat="1" applyFont="1" applyBorder="1" applyAlignment="1" applyProtection="1">
      <alignment horizontal="left" vertical="center" wrapText="1" readingOrder="1"/>
    </xf>
    <xf numFmtId="171" fontId="28" fillId="0" borderId="104" xfId="5" applyNumberFormat="1" applyFont="1" applyBorder="1" applyAlignment="1" applyProtection="1">
      <alignment horizontal="left" vertical="center" wrapText="1" readingOrder="1"/>
    </xf>
    <xf numFmtId="0" fontId="0" fillId="0" borderId="104" xfId="0" applyBorder="1" applyAlignment="1" applyProtection="1">
      <alignment vertical="center"/>
    </xf>
    <xf numFmtId="169" fontId="14" fillId="7" borderId="104" xfId="5" applyNumberFormat="1" applyFont="1" applyFill="1" applyBorder="1" applyAlignment="1" applyProtection="1">
      <alignment horizontal="center" vertical="center" wrapText="1" readingOrder="1"/>
    </xf>
    <xf numFmtId="0" fontId="0" fillId="0" borderId="104" xfId="0" applyBorder="1" applyAlignment="1" applyProtection="1">
      <alignment vertical="center" wrapText="1"/>
    </xf>
    <xf numFmtId="10" fontId="0" fillId="7" borderId="104" xfId="4" applyNumberFormat="1" applyFont="1" applyFill="1" applyBorder="1" applyAlignment="1" applyProtection="1">
      <alignment horizontal="center" vertical="center"/>
    </xf>
    <xf numFmtId="10" fontId="0" fillId="0" borderId="104" xfId="4" applyNumberFormat="1" applyFont="1" applyBorder="1" applyAlignment="1" applyProtection="1">
      <alignment horizontal="center" vertical="center"/>
    </xf>
    <xf numFmtId="9" fontId="0" fillId="7" borderId="104" xfId="4" applyFont="1" applyFill="1" applyBorder="1" applyAlignment="1" applyProtection="1">
      <alignment horizontal="center" vertical="center"/>
    </xf>
    <xf numFmtId="9" fontId="0" fillId="0" borderId="104" xfId="4" applyFont="1" applyFill="1" applyBorder="1" applyAlignment="1" applyProtection="1">
      <alignment horizontal="center" vertical="center" wrapText="1"/>
    </xf>
    <xf numFmtId="0" fontId="0" fillId="0" borderId="104" xfId="0" applyBorder="1" applyAlignment="1" applyProtection="1">
      <alignment horizontal="left" vertical="center"/>
    </xf>
    <xf numFmtId="9" fontId="16" fillId="5" borderId="99" xfId="4" applyFont="1" applyFill="1" applyBorder="1" applyAlignment="1" applyProtection="1">
      <alignment horizontal="right" vertical="center"/>
    </xf>
    <xf numFmtId="0" fontId="28" fillId="0" borderId="13" xfId="0" applyFont="1" applyBorder="1" applyAlignment="1" applyProtection="1">
      <alignment vertical="center" readingOrder="1"/>
    </xf>
    <xf numFmtId="0" fontId="28" fillId="0" borderId="1" xfId="0" applyFont="1" applyBorder="1" applyAlignment="1" applyProtection="1">
      <alignment vertical="center" readingOrder="1"/>
    </xf>
    <xf numFmtId="0" fontId="28" fillId="0" borderId="71" xfId="0" applyFont="1" applyBorder="1" applyAlignment="1" applyProtection="1">
      <alignment vertical="center" readingOrder="1"/>
    </xf>
    <xf numFmtId="168" fontId="28" fillId="0" borderId="36" xfId="0" applyNumberFormat="1" applyFont="1" applyBorder="1" applyAlignment="1" applyProtection="1">
      <alignment horizontal="right" vertical="center" wrapText="1" readingOrder="1"/>
    </xf>
    <xf numFmtId="0" fontId="0" fillId="0" borderId="71" xfId="0" applyBorder="1" applyProtection="1"/>
    <xf numFmtId="0" fontId="27" fillId="0" borderId="12" xfId="0" applyFont="1" applyBorder="1" applyAlignment="1" applyProtection="1">
      <alignment horizontal="left" vertical="center" wrapText="1" readingOrder="1"/>
    </xf>
    <xf numFmtId="0" fontId="27" fillId="0" borderId="52" xfId="0" applyFont="1" applyFill="1" applyBorder="1" applyAlignment="1" applyProtection="1">
      <alignment horizontal="left" vertical="center" wrapText="1" readingOrder="1"/>
    </xf>
    <xf numFmtId="0" fontId="28" fillId="0" borderId="1" xfId="0" applyFont="1" applyFill="1" applyBorder="1" applyAlignment="1" applyProtection="1">
      <alignment horizontal="left" vertical="center" wrapText="1" readingOrder="1"/>
    </xf>
    <xf numFmtId="168" fontId="28" fillId="0" borderId="1" xfId="0" applyNumberFormat="1" applyFont="1" applyFill="1" applyBorder="1" applyAlignment="1" applyProtection="1">
      <alignment horizontal="right" vertical="center" wrapText="1" readingOrder="1"/>
    </xf>
    <xf numFmtId="0" fontId="28" fillId="0" borderId="53" xfId="0" applyFont="1" applyFill="1" applyBorder="1" applyAlignment="1" applyProtection="1">
      <alignment horizontal="left" vertical="center" wrapText="1" readingOrder="1"/>
    </xf>
    <xf numFmtId="0" fontId="28" fillId="0" borderId="54" xfId="0" applyFont="1" applyFill="1" applyBorder="1" applyAlignment="1" applyProtection="1">
      <alignment horizontal="left" vertical="center" wrapText="1" readingOrder="1"/>
    </xf>
    <xf numFmtId="0" fontId="28" fillId="12" borderId="1" xfId="0" applyFont="1" applyFill="1" applyBorder="1" applyAlignment="1" applyProtection="1">
      <alignment horizontal="center" vertical="center" wrapText="1" readingOrder="1"/>
    </xf>
    <xf numFmtId="0" fontId="28" fillId="0" borderId="1" xfId="0" applyFont="1" applyFill="1" applyBorder="1" applyAlignment="1" applyProtection="1">
      <alignment horizontal="center" vertical="center" wrapText="1" readingOrder="1"/>
    </xf>
    <xf numFmtId="169" fontId="28" fillId="0" borderId="1" xfId="5" applyNumberFormat="1" applyFont="1" applyFill="1" applyBorder="1" applyAlignment="1" applyProtection="1">
      <alignment horizontal="left" vertical="center" wrapText="1" readingOrder="1"/>
    </xf>
    <xf numFmtId="171" fontId="28" fillId="0" borderId="55" xfId="3" applyNumberFormat="1" applyFont="1" applyFill="1" applyBorder="1" applyAlignment="1" applyProtection="1">
      <alignment horizontal="center" vertical="center" wrapText="1" readingOrder="1"/>
    </xf>
    <xf numFmtId="0" fontId="0" fillId="0" borderId="54" xfId="0" applyBorder="1" applyAlignment="1" applyProtection="1">
      <alignment horizontal="center" vertical="center"/>
    </xf>
    <xf numFmtId="168" fontId="28" fillId="0" borderId="13" xfId="0" applyNumberFormat="1" applyFont="1" applyFill="1" applyBorder="1" applyAlignment="1" applyProtection="1">
      <alignment horizontal="right" vertical="center" wrapText="1" readingOrder="1"/>
    </xf>
    <xf numFmtId="0" fontId="28" fillId="0" borderId="14" xfId="0" applyFont="1" applyFill="1" applyBorder="1" applyAlignment="1" applyProtection="1">
      <alignment horizontal="left" vertical="center" wrapText="1" readingOrder="1"/>
    </xf>
    <xf numFmtId="0" fontId="28" fillId="0" borderId="43" xfId="0" applyFont="1" applyFill="1" applyBorder="1" applyAlignment="1" applyProtection="1">
      <alignment horizontal="left" vertical="center" wrapText="1" readingOrder="1"/>
    </xf>
    <xf numFmtId="17" fontId="28" fillId="0" borderId="13" xfId="0" applyNumberFormat="1" applyFont="1" applyFill="1" applyBorder="1" applyAlignment="1" applyProtection="1">
      <alignment horizontal="center" vertical="center" wrapText="1" readingOrder="1"/>
    </xf>
    <xf numFmtId="0" fontId="28" fillId="0" borderId="13" xfId="0" applyFont="1" applyFill="1" applyBorder="1" applyAlignment="1" applyProtection="1">
      <alignment horizontal="center" vertical="center" wrapText="1" readingOrder="1"/>
    </xf>
    <xf numFmtId="169" fontId="28" fillId="0" borderId="13" xfId="5" applyNumberFormat="1" applyFont="1" applyFill="1" applyBorder="1" applyAlignment="1" applyProtection="1">
      <alignment horizontal="left" vertical="center" wrapText="1" readingOrder="1"/>
    </xf>
    <xf numFmtId="171" fontId="28" fillId="0" borderId="19" xfId="5" applyNumberFormat="1" applyFont="1" applyFill="1" applyBorder="1" applyAlignment="1" applyProtection="1">
      <alignment horizontal="left" vertical="center" wrapText="1" readingOrder="1"/>
    </xf>
    <xf numFmtId="10" fontId="0" fillId="7" borderId="13" xfId="4" applyNumberFormat="1" applyFont="1" applyFill="1" applyBorder="1" applyAlignment="1" applyProtection="1">
      <alignment horizontal="center" vertical="center" wrapText="1"/>
    </xf>
    <xf numFmtId="17" fontId="28" fillId="0" borderId="1" xfId="0" applyNumberFormat="1" applyFont="1" applyFill="1" applyBorder="1" applyAlignment="1" applyProtection="1">
      <alignment horizontal="center" vertical="center" wrapText="1" readingOrder="1"/>
    </xf>
    <xf numFmtId="171" fontId="28" fillId="0" borderId="55" xfId="5" applyNumberFormat="1" applyFont="1" applyFill="1" applyBorder="1" applyAlignment="1" applyProtection="1">
      <alignment horizontal="left" vertical="center" wrapText="1" readingOrder="1"/>
    </xf>
    <xf numFmtId="171" fontId="28" fillId="0" borderId="55" xfId="7" applyNumberFormat="1" applyFont="1" applyFill="1" applyBorder="1" applyAlignment="1" applyProtection="1">
      <alignment horizontal="left" vertical="center" wrapText="1" readingOrder="1"/>
    </xf>
    <xf numFmtId="0" fontId="33" fillId="0" borderId="1" xfId="0" applyFont="1" applyBorder="1" applyAlignment="1" applyProtection="1">
      <alignment horizontal="left" vertical="center" wrapText="1"/>
    </xf>
    <xf numFmtId="0" fontId="33" fillId="0" borderId="71" xfId="0" applyFont="1" applyBorder="1" applyAlignment="1" applyProtection="1">
      <alignment horizontal="left" vertical="center" wrapText="1"/>
    </xf>
    <xf numFmtId="168" fontId="28" fillId="0" borderId="71" xfId="0" applyNumberFormat="1" applyFont="1" applyFill="1" applyBorder="1" applyAlignment="1" applyProtection="1">
      <alignment horizontal="right" vertical="center" wrapText="1" readingOrder="1"/>
    </xf>
    <xf numFmtId="0" fontId="28" fillId="0" borderId="72" xfId="0" applyFont="1" applyFill="1" applyBorder="1" applyAlignment="1" applyProtection="1">
      <alignment horizontal="left" vertical="center" wrapText="1" readingOrder="1"/>
    </xf>
    <xf numFmtId="0" fontId="28" fillId="0" borderId="73" xfId="0" applyFont="1" applyFill="1" applyBorder="1" applyAlignment="1" applyProtection="1">
      <alignment horizontal="left" vertical="center" wrapText="1" readingOrder="1"/>
    </xf>
    <xf numFmtId="17" fontId="28" fillId="0" borderId="71" xfId="0" applyNumberFormat="1" applyFont="1" applyFill="1" applyBorder="1" applyAlignment="1" applyProtection="1">
      <alignment horizontal="center" vertical="center" wrapText="1" readingOrder="1"/>
    </xf>
    <xf numFmtId="0" fontId="28" fillId="0" borderId="71" xfId="0" applyFont="1" applyFill="1" applyBorder="1" applyAlignment="1" applyProtection="1">
      <alignment horizontal="center" vertical="center" wrapText="1" readingOrder="1"/>
    </xf>
    <xf numFmtId="169" fontId="28" fillId="0" borderId="71" xfId="5" applyNumberFormat="1" applyFont="1" applyFill="1" applyBorder="1" applyAlignment="1" applyProtection="1">
      <alignment horizontal="left" vertical="center" wrapText="1" readingOrder="1"/>
    </xf>
    <xf numFmtId="171" fontId="28" fillId="0" borderId="74" xfId="7" applyNumberFormat="1" applyFont="1" applyFill="1" applyBorder="1" applyAlignment="1" applyProtection="1">
      <alignment horizontal="left" vertical="center" wrapText="1" readingOrder="1"/>
    </xf>
    <xf numFmtId="0" fontId="0" fillId="0" borderId="73" xfId="0" applyBorder="1" applyAlignment="1" applyProtection="1">
      <alignment horizontal="center" vertical="center"/>
    </xf>
    <xf numFmtId="0" fontId="28" fillId="0" borderId="63" xfId="0" applyFont="1" applyBorder="1" applyAlignment="1" applyProtection="1">
      <alignment vertical="center" wrapText="1" readingOrder="1"/>
    </xf>
    <xf numFmtId="171" fontId="28" fillId="0" borderId="63" xfId="5" applyNumberFormat="1" applyFont="1" applyBorder="1" applyAlignment="1" applyProtection="1">
      <alignment horizontal="left" vertical="center" wrapText="1" readingOrder="1"/>
    </xf>
    <xf numFmtId="169" fontId="14" fillId="7" borderId="63" xfId="5" applyNumberFormat="1" applyFont="1" applyFill="1" applyBorder="1" applyAlignment="1" applyProtection="1">
      <alignment horizontal="center" vertical="center" wrapText="1" readingOrder="1"/>
    </xf>
    <xf numFmtId="0" fontId="0" fillId="0" borderId="63" xfId="0" applyBorder="1" applyAlignment="1" applyProtection="1">
      <alignment vertical="center" wrapText="1"/>
    </xf>
    <xf numFmtId="10" fontId="0" fillId="0" borderId="63" xfId="4" applyNumberFormat="1" applyFont="1" applyBorder="1" applyAlignment="1" applyProtection="1">
      <alignment horizontal="center" vertical="center"/>
    </xf>
    <xf numFmtId="9" fontId="16" fillId="5" borderId="64" xfId="4" applyFont="1" applyFill="1" applyBorder="1" applyAlignment="1" applyProtection="1">
      <alignment horizontal="right" vertical="center"/>
    </xf>
    <xf numFmtId="0" fontId="17" fillId="8" borderId="64" xfId="0" applyFont="1" applyFill="1" applyBorder="1" applyAlignment="1" applyProtection="1">
      <alignment horizontal="left" vertical="center" wrapText="1"/>
    </xf>
    <xf numFmtId="0" fontId="27" fillId="0" borderId="18" xfId="0" applyFont="1" applyBorder="1" applyAlignment="1" applyProtection="1">
      <alignment vertical="center" wrapText="1" readingOrder="1"/>
    </xf>
    <xf numFmtId="0" fontId="28" fillId="0" borderId="24" xfId="0" applyFont="1" applyBorder="1" applyAlignment="1" applyProtection="1">
      <alignment vertical="center" readingOrder="1"/>
    </xf>
    <xf numFmtId="0" fontId="38" fillId="0" borderId="52" xfId="0" applyFont="1" applyBorder="1" applyAlignment="1" applyProtection="1">
      <alignment horizontal="left" vertical="center" wrapText="1"/>
    </xf>
    <xf numFmtId="0" fontId="39" fillId="0" borderId="1" xfId="0" applyFont="1" applyBorder="1" applyAlignment="1" applyProtection="1">
      <alignment horizontal="left" vertical="center" wrapText="1"/>
    </xf>
    <xf numFmtId="0" fontId="27" fillId="0" borderId="12" xfId="0" applyFont="1" applyBorder="1" applyAlignment="1" applyProtection="1">
      <alignment vertical="center" wrapText="1" readingOrder="1"/>
    </xf>
    <xf numFmtId="0" fontId="27" fillId="0" borderId="18" xfId="0" applyFont="1" applyBorder="1" applyAlignment="1" applyProtection="1">
      <alignment vertical="center" readingOrder="1"/>
    </xf>
    <xf numFmtId="0" fontId="28" fillId="12" borderId="13" xfId="0" applyFont="1" applyFill="1" applyBorder="1" applyAlignment="1" applyProtection="1">
      <alignment horizontal="center" vertical="center" wrapText="1" readingOrder="1"/>
    </xf>
    <xf numFmtId="0" fontId="33" fillId="0" borderId="13" xfId="0" applyFont="1" applyBorder="1" applyAlignment="1" applyProtection="1">
      <alignment horizontal="center" vertical="center" wrapText="1"/>
    </xf>
    <xf numFmtId="169" fontId="28" fillId="12" borderId="13" xfId="5" applyNumberFormat="1" applyFont="1" applyFill="1" applyBorder="1" applyAlignment="1" applyProtection="1">
      <alignment horizontal="left" vertical="center" wrapText="1" readingOrder="1"/>
    </xf>
    <xf numFmtId="171" fontId="28" fillId="12" borderId="19" xfId="5" applyNumberFormat="1" applyFont="1" applyFill="1" applyBorder="1" applyAlignment="1" applyProtection="1">
      <alignment horizontal="left" vertical="center" wrapText="1" readingOrder="1"/>
    </xf>
    <xf numFmtId="0" fontId="33" fillId="0" borderId="1" xfId="0" applyFont="1" applyBorder="1" applyAlignment="1" applyProtection="1">
      <alignment horizontal="center" vertical="center" wrapText="1"/>
    </xf>
    <xf numFmtId="169" fontId="28" fillId="12" borderId="1" xfId="5" applyNumberFormat="1" applyFont="1" applyFill="1" applyBorder="1" applyAlignment="1" applyProtection="1">
      <alignment horizontal="left" vertical="center" wrapText="1" readingOrder="1"/>
    </xf>
    <xf numFmtId="171" fontId="28" fillId="12" borderId="55" xfId="5" applyNumberFormat="1" applyFont="1" applyFill="1" applyBorder="1" applyAlignment="1" applyProtection="1">
      <alignment horizontal="left" vertical="center" wrapText="1" readingOrder="1"/>
    </xf>
    <xf numFmtId="0" fontId="29" fillId="12" borderId="1" xfId="0" applyFont="1" applyFill="1" applyBorder="1" applyAlignment="1" applyProtection="1">
      <alignment horizontal="center" vertical="center" wrapText="1" readingOrder="1"/>
    </xf>
    <xf numFmtId="169" fontId="28" fillId="12" borderId="1" xfId="5" applyNumberFormat="1" applyFont="1" applyFill="1" applyBorder="1" applyAlignment="1" applyProtection="1">
      <alignment horizontal="right" vertical="center" wrapText="1" readingOrder="1"/>
    </xf>
    <xf numFmtId="16" fontId="28" fillId="12" borderId="1" xfId="0" applyNumberFormat="1" applyFont="1" applyFill="1" applyBorder="1" applyAlignment="1" applyProtection="1">
      <alignment horizontal="center" vertical="center" wrapText="1" readingOrder="1"/>
    </xf>
    <xf numFmtId="0" fontId="33" fillId="10" borderId="1" xfId="0" applyFont="1" applyFill="1" applyBorder="1" applyAlignment="1" applyProtection="1">
      <alignment horizontal="center" vertical="center"/>
    </xf>
    <xf numFmtId="0" fontId="33" fillId="0" borderId="1" xfId="0" applyFont="1" applyBorder="1" applyAlignment="1" applyProtection="1">
      <alignment horizontal="right" vertical="center"/>
    </xf>
    <xf numFmtId="0" fontId="33" fillId="0" borderId="53" xfId="0" applyFont="1" applyBorder="1" applyAlignment="1" applyProtection="1">
      <alignment horizontal="right" vertical="center"/>
    </xf>
    <xf numFmtId="0" fontId="33" fillId="0" borderId="24" xfId="0" applyFont="1" applyBorder="1" applyAlignment="1" applyProtection="1">
      <alignment horizontal="right" vertical="center"/>
    </xf>
    <xf numFmtId="0" fontId="33" fillId="0" borderId="25" xfId="0" applyFont="1" applyBorder="1" applyAlignment="1" applyProtection="1">
      <alignment horizontal="right" vertical="center"/>
    </xf>
    <xf numFmtId="0" fontId="28" fillId="12" borderId="24" xfId="0" applyFont="1" applyFill="1" applyBorder="1" applyAlignment="1" applyProtection="1">
      <alignment horizontal="center" vertical="center" wrapText="1" readingOrder="1"/>
    </xf>
    <xf numFmtId="169" fontId="28" fillId="12" borderId="24" xfId="5" applyNumberFormat="1" applyFont="1" applyFill="1" applyBorder="1" applyAlignment="1" applyProtection="1">
      <alignment horizontal="left" vertical="center" wrapText="1" readingOrder="1"/>
    </xf>
    <xf numFmtId="171" fontId="28" fillId="12" borderId="31" xfId="5" applyNumberFormat="1" applyFont="1" applyFill="1" applyBorder="1" applyAlignment="1" applyProtection="1">
      <alignment horizontal="left" vertical="center" wrapText="1" readingOrder="1"/>
    </xf>
    <xf numFmtId="0" fontId="24" fillId="0" borderId="0" xfId="0" applyFont="1" applyAlignment="1" applyProtection="1">
      <alignment vertical="center"/>
    </xf>
    <xf numFmtId="0" fontId="14" fillId="0" borderId="13" xfId="0" applyFont="1" applyBorder="1" applyAlignment="1" applyProtection="1">
      <alignment vertical="center" wrapText="1" readingOrder="1"/>
    </xf>
    <xf numFmtId="169" fontId="14" fillId="0" borderId="1" xfId="1" applyNumberFormat="1" applyFont="1" applyBorder="1" applyAlignment="1" applyProtection="1">
      <alignment vertical="center" wrapText="1" readingOrder="1"/>
    </xf>
    <xf numFmtId="168" fontId="14" fillId="0" borderId="53" xfId="0" applyNumberFormat="1" applyFont="1" applyBorder="1" applyAlignment="1" applyProtection="1">
      <alignment horizontal="center" vertical="center" wrapText="1" readingOrder="1"/>
    </xf>
    <xf numFmtId="168" fontId="14" fillId="0" borderId="54" xfId="0" applyNumberFormat="1" applyFont="1" applyBorder="1" applyAlignment="1" applyProtection="1">
      <alignment horizontal="left" vertical="center" wrapText="1" readingOrder="1"/>
    </xf>
    <xf numFmtId="168" fontId="14" fillId="0" borderId="1" xfId="0" applyNumberFormat="1" applyFont="1" applyBorder="1" applyAlignment="1" applyProtection="1">
      <alignment vertical="center" wrapText="1" readingOrder="1"/>
    </xf>
    <xf numFmtId="0" fontId="14" fillId="0" borderId="53" xfId="0" applyFont="1" applyBorder="1" applyAlignment="1" applyProtection="1">
      <alignment horizontal="center" vertical="center" wrapText="1" readingOrder="1"/>
    </xf>
    <xf numFmtId="0" fontId="33" fillId="0" borderId="54" xfId="0" applyFont="1" applyBorder="1" applyAlignment="1" applyProtection="1">
      <alignment horizontal="left" vertical="center"/>
    </xf>
    <xf numFmtId="0" fontId="0" fillId="0" borderId="54" xfId="0" applyBorder="1" applyAlignment="1" applyProtection="1">
      <alignment horizontal="left" vertical="center"/>
    </xf>
    <xf numFmtId="0" fontId="17" fillId="8" borderId="65" xfId="0" applyFont="1" applyFill="1" applyBorder="1" applyAlignment="1" applyProtection="1">
      <alignment horizontal="left" vertical="center"/>
    </xf>
    <xf numFmtId="0" fontId="14" fillId="0" borderId="53" xfId="0" applyFont="1" applyBorder="1" applyAlignment="1" applyProtection="1">
      <alignment vertical="center" wrapText="1" readingOrder="1"/>
    </xf>
    <xf numFmtId="0" fontId="0" fillId="0" borderId="53" xfId="0" applyBorder="1" applyAlignment="1" applyProtection="1">
      <alignment vertical="center"/>
    </xf>
    <xf numFmtId="0" fontId="0" fillId="0" borderId="54" xfId="0" applyBorder="1" applyAlignment="1" applyProtection="1">
      <alignment vertical="center"/>
    </xf>
    <xf numFmtId="0" fontId="20" fillId="0" borderId="54" xfId="0" applyFont="1" applyBorder="1" applyAlignment="1" applyProtection="1">
      <alignment vertical="center"/>
    </xf>
    <xf numFmtId="0" fontId="14" fillId="0" borderId="54" xfId="0" applyFont="1" applyBorder="1" applyAlignment="1" applyProtection="1">
      <alignment horizontal="center" vertical="center" wrapText="1" readingOrder="1"/>
    </xf>
    <xf numFmtId="168" fontId="14" fillId="0" borderId="1" xfId="0" applyNumberFormat="1" applyFont="1" applyBorder="1" applyAlignment="1" applyProtection="1">
      <alignment horizontal="left" vertical="center" wrapText="1" readingOrder="1"/>
    </xf>
    <xf numFmtId="3" fontId="14" fillId="0" borderId="1" xfId="0" applyNumberFormat="1" applyFont="1" applyBorder="1" applyAlignment="1" applyProtection="1">
      <alignment horizontal="center" vertical="center" wrapText="1" readingOrder="1"/>
    </xf>
    <xf numFmtId="0" fontId="14" fillId="0" borderId="71" xfId="0" applyFont="1" applyBorder="1" applyAlignment="1" applyProtection="1">
      <alignment horizontal="left" vertical="center" wrapText="1" readingOrder="1"/>
    </xf>
    <xf numFmtId="168" fontId="14" fillId="0" borderId="71" xfId="0" applyNumberFormat="1" applyFont="1" applyBorder="1" applyAlignment="1" applyProtection="1">
      <alignment horizontal="right" vertical="center" wrapText="1" readingOrder="1"/>
    </xf>
    <xf numFmtId="0" fontId="14" fillId="0" borderId="72" xfId="0" applyFont="1" applyBorder="1" applyAlignment="1" applyProtection="1">
      <alignment horizontal="left" vertical="center" wrapText="1" readingOrder="1"/>
    </xf>
    <xf numFmtId="0" fontId="14" fillId="0" borderId="71" xfId="0" applyFont="1" applyBorder="1" applyAlignment="1" applyProtection="1">
      <alignment horizontal="center" vertical="center" wrapText="1" readingOrder="1"/>
    </xf>
    <xf numFmtId="169" fontId="14" fillId="0" borderId="71" xfId="1" applyNumberFormat="1" applyFont="1" applyBorder="1" applyAlignment="1" applyProtection="1">
      <alignment horizontal="left" vertical="center" wrapText="1" readingOrder="1"/>
    </xf>
    <xf numFmtId="169" fontId="14" fillId="0" borderId="74" xfId="1" applyNumberFormat="1" applyFont="1" applyBorder="1" applyAlignment="1" applyProtection="1">
      <alignment horizontal="left" vertical="center" wrapText="1" readingOrder="1"/>
    </xf>
    <xf numFmtId="168" fontId="14" fillId="0" borderId="13" xfId="0" applyNumberFormat="1" applyFont="1" applyBorder="1" applyAlignment="1" applyProtection="1">
      <alignment vertical="center" wrapText="1" readingOrder="1"/>
    </xf>
    <xf numFmtId="168" fontId="14" fillId="0" borderId="1" xfId="0" applyNumberFormat="1" applyFont="1" applyFill="1" applyBorder="1" applyAlignment="1" applyProtection="1">
      <alignment horizontal="center" vertical="center" wrapText="1" readingOrder="1"/>
    </xf>
    <xf numFmtId="0" fontId="14" fillId="0" borderId="53" xfId="0" applyFont="1" applyFill="1" applyBorder="1" applyAlignment="1" applyProtection="1">
      <alignment horizontal="center" vertical="center" wrapText="1" readingOrder="1"/>
    </xf>
    <xf numFmtId="0" fontId="14" fillId="0" borderId="54" xfId="0" applyFont="1" applyFill="1" applyBorder="1" applyAlignment="1" applyProtection="1">
      <alignment horizontal="center" vertical="center" wrapText="1" readingOrder="1"/>
    </xf>
    <xf numFmtId="0" fontId="14" fillId="0" borderId="1" xfId="0" applyFont="1" applyFill="1" applyBorder="1" applyAlignment="1" applyProtection="1">
      <alignment horizontal="center" vertical="center" wrapText="1" readingOrder="1"/>
    </xf>
    <xf numFmtId="169" fontId="14" fillId="0" borderId="1" xfId="1" applyNumberFormat="1" applyFont="1" applyFill="1" applyBorder="1" applyAlignment="1" applyProtection="1">
      <alignment horizontal="left" vertical="center" wrapText="1" readingOrder="1"/>
    </xf>
    <xf numFmtId="169" fontId="14" fillId="0" borderId="55" xfId="1" applyNumberFormat="1" applyFont="1" applyFill="1" applyBorder="1" applyAlignment="1" applyProtection="1">
      <alignment horizontal="left" vertical="center" wrapText="1" readingOrder="1"/>
    </xf>
    <xf numFmtId="0" fontId="13" fillId="0" borderId="52" xfId="0" applyFont="1" applyFill="1" applyBorder="1" applyAlignment="1" applyProtection="1">
      <alignment horizontal="left" vertical="center" wrapText="1" readingOrder="1"/>
    </xf>
    <xf numFmtId="168" fontId="14" fillId="0" borderId="1" xfId="0" applyNumberFormat="1" applyFont="1" applyBorder="1" applyAlignment="1" applyProtection="1">
      <alignment horizontal="center" vertical="center" readingOrder="1"/>
    </xf>
    <xf numFmtId="169" fontId="14" fillId="0" borderId="1" xfId="1" applyNumberFormat="1" applyFont="1" applyBorder="1" applyAlignment="1" applyProtection="1">
      <alignment horizontal="right" vertical="center" wrapText="1" readingOrder="1"/>
    </xf>
    <xf numFmtId="169" fontId="14" fillId="0" borderId="55" xfId="1" applyNumberFormat="1" applyFont="1" applyBorder="1" applyAlignment="1" applyProtection="1">
      <alignment horizontal="right" vertical="center" wrapText="1" readingOrder="1"/>
    </xf>
    <xf numFmtId="169" fontId="14" fillId="0" borderId="1" xfId="1" applyNumberFormat="1" applyFont="1" applyBorder="1" applyAlignment="1" applyProtection="1">
      <alignment horizontal="center" vertical="center" wrapText="1" readingOrder="1"/>
    </xf>
    <xf numFmtId="169" fontId="14" fillId="0" borderId="55" xfId="1" applyNumberFormat="1" applyFont="1" applyBorder="1" applyAlignment="1" applyProtection="1">
      <alignment horizontal="center" vertical="center" wrapText="1" readingOrder="1"/>
    </xf>
    <xf numFmtId="168" fontId="14" fillId="0" borderId="1" xfId="0" applyNumberFormat="1" applyFont="1" applyFill="1" applyBorder="1" applyAlignment="1" applyProtection="1">
      <alignment vertical="center" wrapText="1" readingOrder="1"/>
    </xf>
    <xf numFmtId="168" fontId="14" fillId="0" borderId="1" xfId="0" applyNumberFormat="1" applyFont="1" applyFill="1" applyBorder="1" applyAlignment="1" applyProtection="1">
      <alignment vertical="center" readingOrder="1"/>
    </xf>
    <xf numFmtId="0" fontId="14" fillId="0" borderId="71" xfId="0" applyFont="1" applyFill="1" applyBorder="1" applyAlignment="1" applyProtection="1">
      <alignment horizontal="left" vertical="center" wrapText="1" readingOrder="1"/>
    </xf>
    <xf numFmtId="168" fontId="14" fillId="0" borderId="71" xfId="0" applyNumberFormat="1" applyFont="1" applyFill="1" applyBorder="1" applyAlignment="1" applyProtection="1">
      <alignment horizontal="right" vertical="center" wrapText="1" readingOrder="1"/>
    </xf>
    <xf numFmtId="0" fontId="14" fillId="0" borderId="72" xfId="0" applyFont="1" applyFill="1" applyBorder="1" applyAlignment="1" applyProtection="1">
      <alignment horizontal="center" vertical="center" wrapText="1" readingOrder="1"/>
    </xf>
    <xf numFmtId="0" fontId="14" fillId="0" borderId="73" xfId="0" applyFont="1" applyFill="1" applyBorder="1" applyAlignment="1" applyProtection="1">
      <alignment horizontal="center" vertical="center" wrapText="1" readingOrder="1"/>
    </xf>
    <xf numFmtId="0" fontId="14" fillId="0" borderId="71" xfId="0" applyFont="1" applyFill="1" applyBorder="1" applyAlignment="1" applyProtection="1">
      <alignment horizontal="center" vertical="center" wrapText="1" readingOrder="1"/>
    </xf>
    <xf numFmtId="169" fontId="14" fillId="0" borderId="71" xfId="1" applyNumberFormat="1" applyFont="1" applyFill="1" applyBorder="1" applyAlignment="1" applyProtection="1">
      <alignment horizontal="left" vertical="center" wrapText="1" readingOrder="1"/>
    </xf>
    <xf numFmtId="169" fontId="14" fillId="0" borderId="74" xfId="1" applyNumberFormat="1" applyFont="1" applyFill="1" applyBorder="1" applyAlignment="1" applyProtection="1">
      <alignment horizontal="left" vertical="center" wrapText="1" readingOrder="1"/>
    </xf>
    <xf numFmtId="0" fontId="17" fillId="8" borderId="66" xfId="0" applyFont="1" applyFill="1" applyBorder="1" applyAlignment="1" applyProtection="1">
      <alignment vertical="center" wrapText="1"/>
    </xf>
    <xf numFmtId="0" fontId="42" fillId="13" borderId="62" xfId="0" applyFont="1" applyFill="1" applyBorder="1" applyAlignment="1" applyProtection="1">
      <alignment vertical="center" wrapText="1"/>
    </xf>
    <xf numFmtId="9" fontId="41" fillId="13" borderId="63" xfId="4" applyFont="1" applyFill="1" applyBorder="1" applyAlignment="1" applyProtection="1">
      <alignment vertical="center" wrapText="1"/>
    </xf>
    <xf numFmtId="9" fontId="41" fillId="13" borderId="67" xfId="4" applyFont="1" applyFill="1" applyBorder="1" applyAlignment="1" applyProtection="1">
      <alignment vertical="center" wrapText="1"/>
    </xf>
    <xf numFmtId="9" fontId="41" fillId="13" borderId="84" xfId="4" applyFont="1" applyFill="1" applyBorder="1" applyAlignment="1" applyProtection="1">
      <alignment vertical="center" wrapText="1"/>
    </xf>
    <xf numFmtId="9" fontId="43" fillId="11" borderId="63" xfId="4" applyNumberFormat="1" applyFont="1" applyFill="1" applyBorder="1" applyAlignment="1" applyProtection="1">
      <alignment horizontal="center" vertical="center"/>
    </xf>
    <xf numFmtId="9" fontId="43" fillId="11" borderId="63" xfId="4" applyNumberFormat="1" applyFont="1" applyFill="1" applyBorder="1" applyAlignment="1" applyProtection="1">
      <alignment horizontal="center" vertical="center" wrapText="1"/>
    </xf>
    <xf numFmtId="9" fontId="44" fillId="11" borderId="64" xfId="4" applyNumberFormat="1" applyFont="1" applyFill="1" applyBorder="1" applyAlignment="1" applyProtection="1">
      <alignment horizontal="center" vertical="center"/>
    </xf>
    <xf numFmtId="0" fontId="0" fillId="0" borderId="106" xfId="0" applyBorder="1" applyProtection="1"/>
    <xf numFmtId="9" fontId="16" fillId="5" borderId="2" xfId="4" applyFont="1" applyFill="1" applyBorder="1" applyAlignment="1" applyProtection="1">
      <alignment horizontal="right" vertical="center"/>
    </xf>
    <xf numFmtId="0" fontId="2" fillId="0" borderId="0" xfId="0" applyFont="1" applyProtection="1"/>
    <xf numFmtId="0" fontId="0" fillId="0" borderId="0" xfId="0" applyAlignment="1" applyProtection="1">
      <alignment horizontal="right" vertical="center"/>
    </xf>
    <xf numFmtId="0" fontId="0" fillId="0" borderId="0" xfId="0" applyAlignment="1" applyProtection="1">
      <alignment horizontal="right"/>
    </xf>
    <xf numFmtId="0" fontId="0" fillId="0" borderId="0" xfId="0" applyAlignment="1" applyProtection="1">
      <alignment horizontal="left" vertical="center"/>
    </xf>
    <xf numFmtId="0" fontId="0" fillId="0" borderId="0" xfId="0" applyBorder="1" applyProtection="1"/>
    <xf numFmtId="0" fontId="0" fillId="0" borderId="58" xfId="0" applyBorder="1" applyAlignment="1" applyProtection="1">
      <alignment horizontal="left" vertical="center" textRotation="90" wrapText="1"/>
    </xf>
    <xf numFmtId="9" fontId="0" fillId="0" borderId="98" xfId="0" applyNumberFormat="1" applyBorder="1" applyAlignment="1" applyProtection="1">
      <alignment vertical="center"/>
    </xf>
    <xf numFmtId="0" fontId="0" fillId="0" borderId="0" xfId="0" applyProtection="1">
      <protection locked="0"/>
    </xf>
    <xf numFmtId="9" fontId="50" fillId="8" borderId="67" xfId="4" applyNumberFormat="1" applyFont="1" applyFill="1" applyBorder="1" applyAlignment="1" applyProtection="1">
      <alignment horizontal="center" vertical="center"/>
    </xf>
    <xf numFmtId="9" fontId="51" fillId="0" borderId="19" xfId="4" applyFont="1" applyFill="1" applyBorder="1" applyAlignment="1" applyProtection="1">
      <alignment horizontal="center" vertical="center"/>
    </xf>
    <xf numFmtId="9" fontId="51" fillId="0" borderId="47" xfId="4" applyFont="1" applyFill="1" applyBorder="1" applyAlignment="1" applyProtection="1">
      <alignment horizontal="center" vertical="center"/>
    </xf>
    <xf numFmtId="9" fontId="51" fillId="0" borderId="55" xfId="4" applyFont="1" applyFill="1" applyBorder="1" applyAlignment="1" applyProtection="1">
      <alignment horizontal="center" vertical="center"/>
    </xf>
    <xf numFmtId="9" fontId="51" fillId="0" borderId="77" xfId="4" applyFont="1" applyFill="1" applyBorder="1" applyAlignment="1" applyProtection="1">
      <alignment horizontal="center" vertical="center"/>
    </xf>
    <xf numFmtId="9" fontId="51" fillId="0" borderId="74" xfId="4" applyFont="1" applyFill="1" applyBorder="1" applyAlignment="1" applyProtection="1">
      <alignment horizontal="center" vertical="center"/>
    </xf>
    <xf numFmtId="9" fontId="51" fillId="0" borderId="31" xfId="4" applyFont="1" applyFill="1" applyBorder="1" applyAlignment="1" applyProtection="1">
      <alignment horizontal="center" vertical="center"/>
    </xf>
    <xf numFmtId="9" fontId="51" fillId="0" borderId="39" xfId="4" applyFont="1" applyFill="1" applyBorder="1" applyAlignment="1" applyProtection="1">
      <alignment horizontal="center" vertical="center"/>
    </xf>
    <xf numFmtId="9" fontId="51" fillId="0" borderId="67" xfId="4" applyFont="1" applyFill="1" applyBorder="1" applyAlignment="1" applyProtection="1">
      <alignment horizontal="center" vertical="center"/>
    </xf>
    <xf numFmtId="9" fontId="51" fillId="0" borderId="13" xfId="4" applyFont="1" applyFill="1" applyBorder="1" applyAlignment="1" applyProtection="1">
      <alignment horizontal="center" vertical="center"/>
    </xf>
    <xf numFmtId="9" fontId="51" fillId="0" borderId="1" xfId="4" applyFont="1" applyFill="1" applyBorder="1" applyAlignment="1" applyProtection="1">
      <alignment horizontal="center" vertical="center"/>
    </xf>
    <xf numFmtId="9" fontId="51" fillId="0" borderId="24" xfId="4" applyFont="1" applyFill="1" applyBorder="1" applyAlignment="1" applyProtection="1">
      <alignment horizontal="center" vertical="center"/>
    </xf>
    <xf numFmtId="9" fontId="51" fillId="0" borderId="71" xfId="4" applyFont="1" applyFill="1" applyBorder="1" applyAlignment="1" applyProtection="1">
      <alignment horizontal="center" vertical="center"/>
    </xf>
    <xf numFmtId="9" fontId="51" fillId="0" borderId="104" xfId="4" applyFont="1" applyFill="1" applyBorder="1" applyAlignment="1" applyProtection="1">
      <alignment horizontal="center" vertical="center"/>
    </xf>
    <xf numFmtId="9" fontId="50" fillId="8" borderId="77" xfId="4" applyNumberFormat="1" applyFont="1" applyFill="1" applyBorder="1" applyAlignment="1" applyProtection="1">
      <alignment horizontal="center" vertical="center"/>
    </xf>
    <xf numFmtId="9" fontId="51" fillId="0" borderId="63" xfId="4" applyFont="1" applyFill="1" applyBorder="1" applyAlignment="1" applyProtection="1">
      <alignment horizontal="center" vertical="center"/>
    </xf>
    <xf numFmtId="9" fontId="50" fillId="8" borderId="39" xfId="4" applyNumberFormat="1" applyFont="1" applyFill="1" applyBorder="1" applyAlignment="1" applyProtection="1">
      <alignment horizontal="center" vertical="center"/>
    </xf>
    <xf numFmtId="9" fontId="50" fillId="8" borderId="64" xfId="4" applyNumberFormat="1" applyFont="1" applyFill="1" applyBorder="1" applyAlignment="1" applyProtection="1">
      <alignment horizontal="center" vertical="center"/>
    </xf>
    <xf numFmtId="0" fontId="51" fillId="0" borderId="19" xfId="0" applyFont="1" applyBorder="1" applyAlignment="1" applyProtection="1">
      <alignment horizontal="center" vertical="center"/>
    </xf>
    <xf numFmtId="10" fontId="45" fillId="6" borderId="112" xfId="4" applyNumberFormat="1" applyFont="1" applyFill="1" applyBorder="1" applyAlignment="1" applyProtection="1">
      <alignment horizontal="center" vertical="center"/>
    </xf>
    <xf numFmtId="0" fontId="0" fillId="0" borderId="0" xfId="0" applyFont="1"/>
    <xf numFmtId="0" fontId="48" fillId="4" borderId="65" xfId="0" applyFont="1" applyFill="1" applyBorder="1" applyAlignment="1">
      <alignment horizontal="center" vertical="center" wrapText="1"/>
    </xf>
    <xf numFmtId="0" fontId="48" fillId="4" borderId="66" xfId="0" applyFont="1" applyFill="1" applyBorder="1" applyAlignment="1">
      <alignment horizontal="center" vertical="center" wrapText="1"/>
    </xf>
    <xf numFmtId="0" fontId="48" fillId="4" borderId="63" xfId="0" applyFont="1" applyFill="1" applyBorder="1" applyAlignment="1">
      <alignment horizontal="center" vertical="center" wrapText="1"/>
    </xf>
    <xf numFmtId="0" fontId="0" fillId="0" borderId="35" xfId="0" applyFont="1" applyBorder="1"/>
    <xf numFmtId="0" fontId="0" fillId="0" borderId="36" xfId="0" applyBorder="1"/>
    <xf numFmtId="0" fontId="0" fillId="0" borderId="37" xfId="0" applyBorder="1"/>
    <xf numFmtId="0" fontId="0" fillId="0" borderId="12" xfId="0" applyFont="1" applyFill="1" applyBorder="1" applyAlignment="1" applyProtection="1">
      <alignment horizontal="left" vertical="center"/>
    </xf>
    <xf numFmtId="9" fontId="0" fillId="0" borderId="13" xfId="4" applyFont="1" applyFill="1" applyBorder="1" applyAlignment="1" applyProtection="1">
      <alignment horizontal="right" vertical="center"/>
    </xf>
    <xf numFmtId="0" fontId="0" fillId="0" borderId="52" xfId="0" applyFont="1" applyFill="1" applyBorder="1" applyAlignment="1" applyProtection="1">
      <alignment horizontal="left" vertical="center"/>
    </xf>
    <xf numFmtId="9" fontId="0" fillId="0" borderId="1" xfId="4" applyFont="1" applyFill="1" applyBorder="1" applyAlignment="1" applyProtection="1">
      <alignment horizontal="right" vertical="center"/>
    </xf>
    <xf numFmtId="0" fontId="0" fillId="0" borderId="23" xfId="0" applyFont="1" applyFill="1" applyBorder="1" applyAlignment="1" applyProtection="1">
      <alignment horizontal="left" vertical="center"/>
    </xf>
    <xf numFmtId="9" fontId="0" fillId="0" borderId="24" xfId="4" applyFont="1" applyFill="1" applyBorder="1" applyAlignment="1" applyProtection="1">
      <alignment horizontal="right" vertical="center"/>
    </xf>
    <xf numFmtId="9" fontId="52" fillId="8" borderId="14" xfId="4" applyNumberFormat="1" applyFont="1" applyFill="1" applyBorder="1" applyAlignment="1" applyProtection="1">
      <alignment horizontal="center" vertical="center"/>
    </xf>
    <xf numFmtId="9" fontId="52" fillId="8" borderId="25" xfId="4" applyNumberFormat="1" applyFont="1" applyFill="1" applyBorder="1" applyAlignment="1" applyProtection="1">
      <alignment horizontal="center" vertical="center"/>
    </xf>
    <xf numFmtId="9" fontId="52" fillId="8" borderId="53" xfId="4" applyNumberFormat="1" applyFont="1" applyFill="1" applyBorder="1" applyAlignment="1" applyProtection="1">
      <alignment horizontal="center" vertical="center"/>
    </xf>
    <xf numFmtId="0" fontId="53" fillId="13" borderId="66" xfId="0" applyFont="1" applyFill="1" applyBorder="1" applyAlignment="1" applyProtection="1">
      <alignment horizontal="left" vertical="center" wrapText="1"/>
    </xf>
    <xf numFmtId="9" fontId="53" fillId="13" borderId="63" xfId="4" applyFont="1" applyFill="1" applyBorder="1" applyAlignment="1" applyProtection="1">
      <alignment horizontal="right" vertical="center" wrapText="1"/>
    </xf>
    <xf numFmtId="9" fontId="54" fillId="8" borderId="64" xfId="4" applyNumberFormat="1" applyFont="1" applyFill="1" applyBorder="1" applyAlignment="1" applyProtection="1">
      <alignment horizontal="center" vertical="center"/>
    </xf>
    <xf numFmtId="9" fontId="53" fillId="13" borderId="63" xfId="4" applyFont="1" applyFill="1" applyBorder="1" applyAlignment="1" applyProtection="1">
      <alignment horizontal="center" vertical="center" wrapText="1"/>
    </xf>
    <xf numFmtId="9" fontId="2" fillId="8" borderId="13" xfId="4" applyNumberFormat="1" applyFont="1" applyFill="1" applyBorder="1" applyAlignment="1" applyProtection="1">
      <alignment horizontal="center" vertical="center"/>
    </xf>
    <xf numFmtId="9" fontId="2" fillId="8" borderId="13" xfId="4" applyNumberFormat="1" applyFont="1" applyFill="1" applyBorder="1" applyAlignment="1" applyProtection="1">
      <alignment horizontal="center" vertical="center" wrapText="1"/>
    </xf>
    <xf numFmtId="9" fontId="2" fillId="8" borderId="1" xfId="4" applyNumberFormat="1" applyFont="1" applyFill="1" applyBorder="1" applyAlignment="1" applyProtection="1">
      <alignment horizontal="center" vertical="center"/>
    </xf>
    <xf numFmtId="9" fontId="2" fillId="8" borderId="1" xfId="4" applyNumberFormat="1" applyFont="1" applyFill="1" applyBorder="1" applyAlignment="1" applyProtection="1">
      <alignment horizontal="center" vertical="center" wrapText="1"/>
    </xf>
    <xf numFmtId="9" fontId="2" fillId="8" borderId="24" xfId="4" applyNumberFormat="1" applyFont="1" applyFill="1" applyBorder="1" applyAlignment="1" applyProtection="1">
      <alignment horizontal="center" vertical="center"/>
    </xf>
    <xf numFmtId="9" fontId="2" fillId="8" borderId="24" xfId="4" applyNumberFormat="1" applyFont="1" applyFill="1" applyBorder="1" applyAlignment="1" applyProtection="1">
      <alignment horizontal="center" vertical="center" wrapText="1"/>
    </xf>
    <xf numFmtId="0" fontId="2" fillId="3" borderId="66" xfId="0" applyFont="1" applyFill="1" applyBorder="1" applyAlignment="1" applyProtection="1">
      <alignment vertical="center"/>
    </xf>
    <xf numFmtId="0" fontId="55" fillId="11" borderId="66" xfId="0" applyFont="1" applyFill="1" applyBorder="1" applyAlignment="1" applyProtection="1">
      <alignment horizontal="left" vertical="center" wrapText="1"/>
    </xf>
    <xf numFmtId="9" fontId="55" fillId="11" borderId="63" xfId="4" applyFont="1" applyFill="1" applyBorder="1" applyAlignment="1" applyProtection="1">
      <alignment horizontal="right" vertical="center" wrapText="1"/>
    </xf>
    <xf numFmtId="9" fontId="55" fillId="11" borderId="63" xfId="4" applyFont="1" applyFill="1" applyBorder="1" applyAlignment="1" applyProtection="1">
      <alignment horizontal="center" vertical="center" wrapText="1"/>
    </xf>
    <xf numFmtId="9" fontId="55" fillId="5" borderId="42" xfId="4" applyFont="1" applyFill="1" applyBorder="1" applyAlignment="1" applyProtection="1">
      <alignment horizontal="right" vertical="center"/>
    </xf>
    <xf numFmtId="9" fontId="56" fillId="5" borderId="58" xfId="4" applyFont="1" applyFill="1" applyBorder="1" applyAlignment="1" applyProtection="1">
      <alignment horizontal="right" vertical="center"/>
    </xf>
    <xf numFmtId="9" fontId="49" fillId="5" borderId="44" xfId="4" applyFont="1" applyFill="1" applyBorder="1" applyAlignment="1" applyProtection="1">
      <alignment horizontal="right" vertical="center"/>
    </xf>
    <xf numFmtId="9" fontId="49" fillId="5" borderId="60" xfId="4" applyFont="1" applyFill="1" applyBorder="1" applyAlignment="1" applyProtection="1">
      <alignment horizontal="right" vertical="center"/>
    </xf>
    <xf numFmtId="9" fontId="49" fillId="5" borderId="56" xfId="4" applyFont="1" applyFill="1" applyBorder="1" applyAlignment="1" applyProtection="1">
      <alignment horizontal="right" vertical="center"/>
    </xf>
    <xf numFmtId="0" fontId="57" fillId="0" borderId="65" xfId="0" applyFont="1" applyBorder="1" applyAlignment="1" applyProtection="1">
      <alignment vertical="center" wrapText="1" readingOrder="1"/>
    </xf>
    <xf numFmtId="0" fontId="2" fillId="0" borderId="0" xfId="0" applyFont="1" applyAlignment="1" applyProtection="1">
      <alignment vertical="center"/>
    </xf>
    <xf numFmtId="0" fontId="58" fillId="0" borderId="65" xfId="0" applyFont="1" applyBorder="1" applyAlignment="1" applyProtection="1">
      <alignment vertical="center" wrapText="1"/>
    </xf>
    <xf numFmtId="0" fontId="17" fillId="0" borderId="65" xfId="0" applyFont="1" applyBorder="1" applyAlignment="1" applyProtection="1">
      <alignment vertical="center" wrapText="1"/>
    </xf>
    <xf numFmtId="0" fontId="24" fillId="0" borderId="65" xfId="0" applyFont="1" applyBorder="1" applyAlignment="1" applyProtection="1">
      <alignment wrapText="1"/>
    </xf>
    <xf numFmtId="0" fontId="45" fillId="6" borderId="107" xfId="0" applyFont="1" applyFill="1" applyBorder="1" applyAlignment="1" applyProtection="1">
      <alignment horizontal="center" vertical="center" wrapText="1"/>
    </xf>
    <xf numFmtId="0" fontId="45" fillId="6" borderId="8" xfId="0" applyFont="1" applyFill="1" applyBorder="1" applyAlignment="1" applyProtection="1">
      <alignment horizontal="center" vertical="center" wrapText="1"/>
    </xf>
    <xf numFmtId="0" fontId="45" fillId="6" borderId="108" xfId="0" applyFont="1" applyFill="1" applyBorder="1" applyAlignment="1" applyProtection="1">
      <alignment horizontal="center" vertical="center" wrapText="1"/>
    </xf>
    <xf numFmtId="0" fontId="45" fillId="6" borderId="62" xfId="0" applyFont="1" applyFill="1" applyBorder="1" applyAlignment="1" applyProtection="1">
      <alignment horizontal="center" vertical="center" wrapText="1"/>
    </xf>
    <xf numFmtId="0" fontId="45" fillId="6" borderId="109" xfId="0" applyFont="1" applyFill="1" applyBorder="1" applyAlignment="1" applyProtection="1">
      <alignment horizontal="center" vertical="center" wrapText="1"/>
    </xf>
    <xf numFmtId="0" fontId="45" fillId="6" borderId="110" xfId="0" applyFont="1" applyFill="1" applyBorder="1" applyAlignment="1" applyProtection="1">
      <alignment horizontal="center" vertical="center" wrapText="1"/>
    </xf>
    <xf numFmtId="0" fontId="45" fillId="6" borderId="111" xfId="0" applyFont="1" applyFill="1" applyBorder="1" applyAlignment="1" applyProtection="1">
      <alignment horizontal="center" vertical="center" wrapText="1"/>
    </xf>
    <xf numFmtId="0" fontId="13" fillId="0" borderId="52" xfId="0" applyFont="1" applyFill="1" applyBorder="1" applyAlignment="1" applyProtection="1">
      <alignment horizontal="left" vertical="center" wrapText="1" readingOrder="1"/>
    </xf>
    <xf numFmtId="0" fontId="13" fillId="0" borderId="70" xfId="0" applyFont="1" applyFill="1" applyBorder="1" applyAlignment="1" applyProtection="1">
      <alignment horizontal="left" vertical="center" wrapText="1" readingOrder="1"/>
    </xf>
    <xf numFmtId="0" fontId="14" fillId="0" borderId="1" xfId="0" applyFont="1" applyFill="1" applyBorder="1" applyAlignment="1" applyProtection="1">
      <alignment horizontal="center" vertical="center" wrapText="1" readingOrder="1"/>
    </xf>
    <xf numFmtId="0" fontId="17" fillId="0" borderId="61" xfId="0" applyFont="1" applyFill="1" applyBorder="1" applyAlignment="1" applyProtection="1">
      <alignment horizontal="center" vertical="center"/>
    </xf>
    <xf numFmtId="0" fontId="17" fillId="0" borderId="62" xfId="0" applyFont="1" applyFill="1" applyBorder="1" applyAlignment="1" applyProtection="1">
      <alignment horizontal="center" vertical="center"/>
    </xf>
    <xf numFmtId="0" fontId="17" fillId="0" borderId="79" xfId="0" applyFont="1" applyFill="1" applyBorder="1" applyAlignment="1" applyProtection="1">
      <alignment horizontal="center" vertical="center"/>
    </xf>
    <xf numFmtId="0" fontId="22" fillId="11" borderId="61" xfId="0" applyFont="1" applyFill="1" applyBorder="1" applyAlignment="1" applyProtection="1">
      <alignment horizontal="center" vertical="center" wrapText="1"/>
    </xf>
    <xf numFmtId="0" fontId="22" fillId="11" borderId="62" xfId="0" applyFont="1" applyFill="1" applyBorder="1" applyAlignment="1" applyProtection="1">
      <alignment horizontal="center" vertical="center" wrapText="1"/>
    </xf>
    <xf numFmtId="0" fontId="41" fillId="13" borderId="61" xfId="0" applyFont="1" applyFill="1" applyBorder="1" applyAlignment="1" applyProtection="1">
      <alignment horizontal="center" vertical="center" wrapText="1"/>
    </xf>
    <xf numFmtId="0" fontId="41" fillId="13" borderId="62" xfId="0" applyFont="1" applyFill="1" applyBorder="1" applyAlignment="1" applyProtection="1">
      <alignment horizontal="center" vertical="center" wrapText="1"/>
    </xf>
    <xf numFmtId="0" fontId="41" fillId="13" borderId="79" xfId="0" applyFont="1" applyFill="1" applyBorder="1" applyAlignment="1" applyProtection="1">
      <alignment horizontal="center" vertical="center" wrapText="1"/>
    </xf>
    <xf numFmtId="0" fontId="14" fillId="0" borderId="53" xfId="0" applyFont="1" applyBorder="1" applyAlignment="1" applyProtection="1">
      <alignment horizontal="center" vertical="center" wrapText="1" readingOrder="1"/>
    </xf>
    <xf numFmtId="0" fontId="14" fillId="0" borderId="54" xfId="0" applyFont="1" applyBorder="1" applyAlignment="1" applyProtection="1">
      <alignment horizontal="center" vertical="center" wrapText="1" readingOrder="1"/>
    </xf>
    <xf numFmtId="0" fontId="14" fillId="0" borderId="43" xfId="0" applyFont="1" applyBorder="1" applyAlignment="1" applyProtection="1">
      <alignment horizontal="center" vertical="center" wrapText="1" readingOrder="1"/>
    </xf>
    <xf numFmtId="0" fontId="40" fillId="0" borderId="52" xfId="0" applyFont="1" applyBorder="1" applyAlignment="1" applyProtection="1">
      <alignment vertical="center" wrapText="1" readingOrder="1"/>
    </xf>
    <xf numFmtId="0" fontId="13" fillId="0" borderId="52" xfId="0" applyFont="1" applyBorder="1" applyAlignment="1" applyProtection="1">
      <alignment vertical="center" wrapText="1" readingOrder="1"/>
    </xf>
    <xf numFmtId="0" fontId="13" fillId="0" borderId="70" xfId="0" applyFont="1" applyBorder="1" applyAlignment="1" applyProtection="1">
      <alignment vertical="center" wrapText="1" readingOrder="1"/>
    </xf>
    <xf numFmtId="0" fontId="2" fillId="0" borderId="42" xfId="0" applyFont="1" applyFill="1" applyBorder="1" applyAlignment="1" applyProtection="1">
      <alignment horizontal="center" vertical="center" wrapText="1"/>
    </xf>
    <xf numFmtId="0" fontId="2" fillId="0" borderId="51" xfId="0" applyFont="1" applyFill="1" applyBorder="1" applyAlignment="1" applyProtection="1">
      <alignment horizontal="center" vertical="center" wrapText="1"/>
    </xf>
    <xf numFmtId="0" fontId="2" fillId="0" borderId="105" xfId="0" applyFont="1" applyFill="1" applyBorder="1" applyAlignment="1" applyProtection="1">
      <alignment horizontal="center" vertical="center" wrapText="1"/>
    </xf>
    <xf numFmtId="0" fontId="13" fillId="0" borderId="12" xfId="0" applyFont="1" applyFill="1" applyBorder="1" applyAlignment="1" applyProtection="1">
      <alignment horizontal="left" vertical="center" wrapText="1" readingOrder="1"/>
    </xf>
    <xf numFmtId="0" fontId="14" fillId="0" borderId="14" xfId="0" applyFont="1" applyBorder="1" applyAlignment="1" applyProtection="1">
      <alignment horizontal="center" vertical="center" wrapText="1" readingOrder="1"/>
    </xf>
    <xf numFmtId="0" fontId="14" fillId="0" borderId="1" xfId="0" applyFont="1" applyBorder="1" applyAlignment="1" applyProtection="1">
      <alignment horizontal="center" vertical="center" wrapText="1" readingOrder="1"/>
    </xf>
    <xf numFmtId="0" fontId="14" fillId="0" borderId="1" xfId="0" applyFont="1" applyBorder="1" applyAlignment="1" applyProtection="1">
      <alignment horizontal="left" vertical="center" wrapText="1" readingOrder="1"/>
    </xf>
    <xf numFmtId="169" fontId="14" fillId="0" borderId="1" xfId="1" applyNumberFormat="1" applyFont="1" applyBorder="1" applyAlignment="1" applyProtection="1">
      <alignment horizontal="center" vertical="center" wrapText="1" readingOrder="1"/>
    </xf>
    <xf numFmtId="169" fontId="14" fillId="0" borderId="55" xfId="1" applyNumberFormat="1" applyFont="1" applyBorder="1" applyAlignment="1" applyProtection="1">
      <alignment horizontal="center" vertical="center" wrapText="1" readingOrder="1"/>
    </xf>
    <xf numFmtId="168" fontId="14" fillId="0" borderId="1" xfId="0" applyNumberFormat="1" applyFont="1" applyBorder="1" applyAlignment="1" applyProtection="1">
      <alignment horizontal="left" vertical="center" wrapText="1" readingOrder="1"/>
    </xf>
    <xf numFmtId="0" fontId="14" fillId="0" borderId="53" xfId="0" applyFont="1" applyBorder="1" applyAlignment="1" applyProtection="1">
      <alignment horizontal="left" vertical="center" wrapText="1" readingOrder="1"/>
    </xf>
    <xf numFmtId="168" fontId="14" fillId="0" borderId="1" xfId="0" applyNumberFormat="1" applyFont="1" applyBorder="1" applyAlignment="1" applyProtection="1">
      <alignment horizontal="center" vertical="center" wrapText="1" readingOrder="1"/>
    </xf>
    <xf numFmtId="0" fontId="0" fillId="0" borderId="1" xfId="0" applyBorder="1" applyAlignment="1" applyProtection="1">
      <alignment horizontal="left" vertical="center" wrapText="1"/>
    </xf>
    <xf numFmtId="0" fontId="0" fillId="0" borderId="53" xfId="0" applyBorder="1" applyAlignment="1" applyProtection="1">
      <alignment horizontal="center" vertical="center" wrapText="1"/>
    </xf>
    <xf numFmtId="0" fontId="14" fillId="0" borderId="71" xfId="0" applyFont="1" applyBorder="1" applyAlignment="1" applyProtection="1">
      <alignment horizontal="center" vertical="center" wrapText="1" readingOrder="1"/>
    </xf>
    <xf numFmtId="169" fontId="14" fillId="0" borderId="71" xfId="1" applyNumberFormat="1" applyFont="1" applyBorder="1" applyAlignment="1" applyProtection="1">
      <alignment horizontal="center" vertical="center" wrapText="1" readingOrder="1"/>
    </xf>
    <xf numFmtId="169" fontId="14" fillId="0" borderId="74" xfId="1" applyNumberFormat="1" applyFont="1" applyBorder="1" applyAlignment="1" applyProtection="1">
      <alignment horizontal="center" vertical="center" wrapText="1" readingOrder="1"/>
    </xf>
    <xf numFmtId="0" fontId="2" fillId="0" borderId="42" xfId="0" applyFont="1" applyBorder="1" applyAlignment="1" applyProtection="1">
      <alignment horizontal="center" vertical="center" wrapText="1"/>
    </xf>
    <xf numFmtId="0" fontId="2" fillId="0" borderId="51" xfId="0" applyFont="1" applyBorder="1" applyAlignment="1" applyProtection="1">
      <alignment horizontal="center" vertical="center" wrapText="1"/>
    </xf>
    <xf numFmtId="0" fontId="2" fillId="0" borderId="105" xfId="0" applyFont="1" applyBorder="1" applyAlignment="1" applyProtection="1">
      <alignment horizontal="center" vertical="center" wrapText="1"/>
    </xf>
    <xf numFmtId="0" fontId="13" fillId="0" borderId="12" xfId="0" applyFont="1" applyBorder="1" applyAlignment="1" applyProtection="1">
      <alignment vertical="center" wrapText="1" readingOrder="1"/>
    </xf>
    <xf numFmtId="168" fontId="14" fillId="0" borderId="1" xfId="0" applyNumberFormat="1" applyFont="1" applyBorder="1" applyAlignment="1" applyProtection="1">
      <alignment horizontal="right" vertical="center" wrapText="1" readingOrder="1"/>
    </xf>
    <xf numFmtId="168" fontId="14" fillId="0" borderId="71" xfId="0" applyNumberFormat="1" applyFont="1" applyBorder="1" applyAlignment="1" applyProtection="1">
      <alignment horizontal="right" vertical="center" wrapText="1" readingOrder="1"/>
    </xf>
    <xf numFmtId="168" fontId="14" fillId="0" borderId="53" xfId="0" applyNumberFormat="1" applyFont="1" applyBorder="1" applyAlignment="1" applyProtection="1">
      <alignment horizontal="center" vertical="center" wrapText="1" readingOrder="1"/>
    </xf>
    <xf numFmtId="168" fontId="14" fillId="0" borderId="72" xfId="0" applyNumberFormat="1" applyFont="1" applyBorder="1" applyAlignment="1" applyProtection="1">
      <alignment horizontal="center" vertical="center" wrapText="1" readingOrder="1"/>
    </xf>
    <xf numFmtId="0" fontId="14" fillId="0" borderId="54" xfId="0" applyFont="1" applyBorder="1" applyAlignment="1" applyProtection="1">
      <alignment horizontal="left" vertical="center" wrapText="1" readingOrder="1"/>
    </xf>
    <xf numFmtId="0" fontId="14" fillId="0" borderId="73" xfId="0" applyFont="1" applyBorder="1" applyAlignment="1" applyProtection="1">
      <alignment horizontal="left" vertical="center" wrapText="1" readingOrder="1"/>
    </xf>
    <xf numFmtId="0" fontId="14" fillId="0" borderId="1" xfId="0" applyFont="1" applyBorder="1" applyAlignment="1" applyProtection="1">
      <alignment vertical="center" wrapText="1" readingOrder="1"/>
    </xf>
    <xf numFmtId="0" fontId="14" fillId="0" borderId="71" xfId="0" applyFont="1" applyBorder="1" applyAlignment="1" applyProtection="1">
      <alignment vertical="center" wrapText="1" readingOrder="1"/>
    </xf>
    <xf numFmtId="0" fontId="14" fillId="0" borderId="71" xfId="0" applyFont="1" applyBorder="1" applyAlignment="1" applyProtection="1">
      <alignment horizontal="left" vertical="center" wrapText="1" readingOrder="1"/>
    </xf>
    <xf numFmtId="0" fontId="14" fillId="0" borderId="55" xfId="0" applyFont="1" applyBorder="1" applyAlignment="1" applyProtection="1">
      <alignment horizontal="center" vertical="center" wrapText="1" readingOrder="1"/>
    </xf>
    <xf numFmtId="0" fontId="2" fillId="0" borderId="85" xfId="0" applyFont="1" applyBorder="1" applyAlignment="1" applyProtection="1">
      <alignment horizontal="center" vertical="center"/>
    </xf>
    <xf numFmtId="0" fontId="2" fillId="0" borderId="86" xfId="0" applyFont="1" applyBorder="1" applyAlignment="1" applyProtection="1">
      <alignment horizontal="center" vertical="center"/>
    </xf>
    <xf numFmtId="0" fontId="2" fillId="0" borderId="89" xfId="0" applyFont="1" applyBorder="1" applyAlignment="1" applyProtection="1">
      <alignment horizontal="center" vertical="center"/>
    </xf>
    <xf numFmtId="0" fontId="27" fillId="0" borderId="12" xfId="0" applyFont="1" applyBorder="1" applyAlignment="1" applyProtection="1">
      <alignment horizontal="left" vertical="center" wrapText="1" readingOrder="1"/>
    </xf>
    <xf numFmtId="0" fontId="27" fillId="0" borderId="52" xfId="0" applyFont="1" applyBorder="1" applyAlignment="1" applyProtection="1">
      <alignment horizontal="left" vertical="center" wrapText="1" readingOrder="1"/>
    </xf>
    <xf numFmtId="0" fontId="27" fillId="0" borderId="23" xfId="0" applyFont="1" applyBorder="1" applyAlignment="1" applyProtection="1">
      <alignment horizontal="left" vertical="center" wrapText="1" readingOrder="1"/>
    </xf>
    <xf numFmtId="0" fontId="2" fillId="0" borderId="42" xfId="0" applyFont="1" applyBorder="1" applyAlignment="1" applyProtection="1">
      <alignment horizontal="center" vertical="center"/>
    </xf>
    <xf numFmtId="0" fontId="2" fillId="0" borderId="51" xfId="0" applyFont="1" applyBorder="1" applyAlignment="1" applyProtection="1">
      <alignment horizontal="center" vertical="center"/>
    </xf>
    <xf numFmtId="0" fontId="2" fillId="0" borderId="105" xfId="0" applyFont="1" applyBorder="1" applyAlignment="1" applyProtection="1">
      <alignment horizontal="center" vertical="center"/>
    </xf>
    <xf numFmtId="0" fontId="13" fillId="0" borderId="12" xfId="0" applyFont="1" applyBorder="1" applyAlignment="1" applyProtection="1">
      <alignment horizontal="left" vertical="center" wrapText="1" readingOrder="1"/>
    </xf>
    <xf numFmtId="0" fontId="13" fillId="0" borderId="52" xfId="0" applyFont="1" applyBorder="1" applyAlignment="1" applyProtection="1">
      <alignment horizontal="left" vertical="center" wrapText="1" readingOrder="1"/>
    </xf>
    <xf numFmtId="0" fontId="13" fillId="0" borderId="70" xfId="0" applyFont="1" applyBorder="1" applyAlignment="1" applyProtection="1">
      <alignment horizontal="left" vertical="center" wrapText="1" readingOrder="1"/>
    </xf>
    <xf numFmtId="0" fontId="17" fillId="0" borderId="8" xfId="0" applyFont="1" applyFill="1" applyBorder="1" applyAlignment="1" applyProtection="1">
      <alignment horizontal="center" vertical="center"/>
    </xf>
    <xf numFmtId="0" fontId="17" fillId="0" borderId="81" xfId="0" applyFont="1" applyFill="1" applyBorder="1" applyAlignment="1" applyProtection="1">
      <alignment horizontal="center" vertical="center"/>
    </xf>
    <xf numFmtId="0" fontId="2" fillId="0" borderId="87" xfId="0" applyFont="1" applyBorder="1" applyAlignment="1" applyProtection="1">
      <alignment horizontal="center" vertical="center"/>
    </xf>
    <xf numFmtId="0" fontId="27" fillId="0" borderId="70" xfId="0" applyFont="1" applyBorder="1" applyAlignment="1" applyProtection="1">
      <alignment horizontal="left" vertical="center" wrapText="1" readingOrder="1"/>
    </xf>
    <xf numFmtId="0" fontId="2" fillId="0" borderId="86" xfId="0" applyFont="1" applyBorder="1" applyAlignment="1" applyProtection="1">
      <alignment horizontal="center" vertical="center" wrapText="1"/>
    </xf>
    <xf numFmtId="0" fontId="2" fillId="0" borderId="85" xfId="0" applyFont="1" applyBorder="1" applyAlignment="1" applyProtection="1">
      <alignment horizontal="center" vertical="center" wrapText="1"/>
    </xf>
    <xf numFmtId="0" fontId="27" fillId="0" borderId="12" xfId="0" applyFont="1" applyFill="1" applyBorder="1" applyAlignment="1" applyProtection="1">
      <alignment horizontal="left" vertical="center" wrapText="1" readingOrder="1"/>
    </xf>
    <xf numFmtId="0" fontId="27" fillId="0" borderId="52" xfId="0" applyFont="1" applyFill="1" applyBorder="1" applyAlignment="1" applyProtection="1">
      <alignment horizontal="left" vertical="center" wrapText="1" readingOrder="1"/>
    </xf>
    <xf numFmtId="0" fontId="38" fillId="0" borderId="70" xfId="0" applyFont="1" applyFill="1" applyBorder="1" applyAlignment="1" applyProtection="1">
      <alignment horizontal="left" vertical="center" wrapText="1" readingOrder="1"/>
    </xf>
    <xf numFmtId="0" fontId="38" fillId="0" borderId="35" xfId="0" applyFont="1" applyFill="1" applyBorder="1" applyAlignment="1" applyProtection="1">
      <alignment horizontal="left" vertical="center" wrapText="1" readingOrder="1"/>
    </xf>
    <xf numFmtId="0" fontId="37" fillId="0" borderId="86" xfId="0" applyFont="1" applyBorder="1" applyAlignment="1" applyProtection="1">
      <alignment horizontal="center" vertical="center"/>
    </xf>
    <xf numFmtId="0" fontId="33" fillId="0" borderId="14" xfId="0" applyFont="1" applyBorder="1" applyAlignment="1" applyProtection="1">
      <alignment horizontal="center" vertical="center" wrapText="1"/>
    </xf>
    <xf numFmtId="0" fontId="33" fillId="0" borderId="49" xfId="0" applyFont="1" applyBorder="1" applyAlignment="1" applyProtection="1">
      <alignment horizontal="center" vertical="center" wrapText="1"/>
    </xf>
    <xf numFmtId="0" fontId="33" fillId="0" borderId="53" xfId="0" applyFont="1" applyBorder="1" applyAlignment="1" applyProtection="1">
      <alignment horizontal="center" vertical="center" wrapText="1"/>
    </xf>
    <xf numFmtId="0" fontId="33" fillId="0" borderId="25" xfId="0" applyFont="1" applyBorder="1" applyAlignment="1" applyProtection="1">
      <alignment horizontal="center" vertical="center" wrapText="1"/>
    </xf>
    <xf numFmtId="0" fontId="32" fillId="0" borderId="1" xfId="6" applyNumberFormat="1" applyFont="1" applyFill="1" applyBorder="1" applyAlignment="1" applyProtection="1">
      <alignment horizontal="left" vertical="center" wrapText="1"/>
    </xf>
    <xf numFmtId="0" fontId="32" fillId="0" borderId="24" xfId="6" applyNumberFormat="1" applyFont="1" applyFill="1" applyBorder="1" applyAlignment="1" applyProtection="1">
      <alignment horizontal="left" vertical="center" wrapText="1"/>
    </xf>
    <xf numFmtId="168" fontId="28" fillId="0" borderId="1" xfId="0" applyNumberFormat="1" applyFont="1" applyBorder="1" applyAlignment="1" applyProtection="1">
      <alignment horizontal="right" vertical="center" wrapText="1" readingOrder="1"/>
    </xf>
    <xf numFmtId="168" fontId="28" fillId="0" borderId="24" xfId="0" applyNumberFormat="1" applyFont="1" applyBorder="1" applyAlignment="1" applyProtection="1">
      <alignment horizontal="right" vertical="center" wrapText="1" readingOrder="1"/>
    </xf>
    <xf numFmtId="0" fontId="27" fillId="0" borderId="18" xfId="0" applyFont="1" applyBorder="1" applyAlignment="1" applyProtection="1">
      <alignment horizontal="center" vertical="center" wrapText="1" readingOrder="1"/>
    </xf>
    <xf numFmtId="0" fontId="27" fillId="0" borderId="35" xfId="0" applyFont="1" applyBorder="1" applyAlignment="1" applyProtection="1">
      <alignment horizontal="center" vertical="center" wrapText="1" readingOrder="1"/>
    </xf>
    <xf numFmtId="0" fontId="33" fillId="0" borderId="99" xfId="0" applyFont="1" applyBorder="1" applyAlignment="1" applyProtection="1">
      <alignment horizontal="center" vertical="center" wrapText="1"/>
    </xf>
    <xf numFmtId="0" fontId="33" fillId="0" borderId="37" xfId="0" applyFont="1" applyBorder="1" applyAlignment="1" applyProtection="1">
      <alignment horizontal="center" vertical="center" wrapText="1"/>
    </xf>
    <xf numFmtId="0" fontId="37" fillId="0" borderId="3" xfId="0" applyFont="1" applyBorder="1" applyAlignment="1" applyProtection="1">
      <alignment horizontal="center" vertical="center"/>
    </xf>
    <xf numFmtId="0" fontId="37" fillId="0" borderId="0" xfId="0" applyFont="1" applyBorder="1" applyAlignment="1" applyProtection="1">
      <alignment horizontal="center" vertical="center"/>
    </xf>
    <xf numFmtId="0" fontId="28" fillId="0" borderId="14" xfId="0" applyFont="1" applyBorder="1" applyAlignment="1" applyProtection="1">
      <alignment horizontal="left" vertical="center" wrapText="1" readingOrder="1"/>
    </xf>
    <xf numFmtId="0" fontId="28" fillId="0" borderId="25" xfId="0" applyFont="1" applyBorder="1" applyAlignment="1" applyProtection="1">
      <alignment horizontal="left" vertical="center" wrapText="1" readingOrder="1"/>
    </xf>
    <xf numFmtId="0" fontId="27" fillId="0" borderId="18" xfId="0" applyFont="1" applyBorder="1" applyAlignment="1" applyProtection="1">
      <alignment horizontal="left" vertical="center" wrapText="1" readingOrder="1"/>
    </xf>
    <xf numFmtId="0" fontId="27" fillId="0" borderId="35" xfId="0" applyFont="1" applyBorder="1" applyAlignment="1" applyProtection="1">
      <alignment horizontal="left" vertical="center" wrapText="1" readingOrder="1"/>
    </xf>
    <xf numFmtId="0" fontId="27" fillId="0" borderId="30" xfId="0" applyFont="1" applyBorder="1" applyAlignment="1" applyProtection="1">
      <alignment horizontal="left" vertical="center" wrapText="1" readingOrder="1"/>
    </xf>
    <xf numFmtId="0" fontId="35" fillId="0" borderId="1" xfId="6" applyNumberFormat="1" applyFont="1" applyFill="1" applyBorder="1" applyAlignment="1" applyProtection="1">
      <alignment horizontal="left" vertical="center" wrapText="1"/>
    </xf>
    <xf numFmtId="0" fontId="32" fillId="0" borderId="71" xfId="6" applyNumberFormat="1" applyFont="1" applyFill="1" applyBorder="1" applyAlignment="1" applyProtection="1">
      <alignment horizontal="left" vertical="center" wrapText="1"/>
    </xf>
    <xf numFmtId="0" fontId="26" fillId="0" borderId="85" xfId="0" applyFont="1" applyBorder="1" applyAlignment="1" applyProtection="1">
      <alignment horizontal="center" vertical="center" wrapText="1"/>
    </xf>
    <xf numFmtId="0" fontId="26" fillId="0" borderId="86" xfId="0" applyFont="1" applyBorder="1" applyAlignment="1" applyProtection="1">
      <alignment horizontal="center" vertical="center" wrapText="1"/>
    </xf>
    <xf numFmtId="0" fontId="27" fillId="0" borderId="12" xfId="0" applyFont="1" applyBorder="1" applyAlignment="1" applyProtection="1">
      <alignment horizontal="center" vertical="center" wrapText="1" readingOrder="1"/>
    </xf>
    <xf numFmtId="0" fontId="27" fillId="0" borderId="45" xfId="0" applyFont="1" applyBorder="1" applyAlignment="1" applyProtection="1">
      <alignment horizontal="center" vertical="center" wrapText="1" readingOrder="1"/>
    </xf>
    <xf numFmtId="0" fontId="27" fillId="0" borderId="52" xfId="0" applyFont="1" applyBorder="1" applyAlignment="1" applyProtection="1">
      <alignment horizontal="center" vertical="center" wrapText="1" readingOrder="1"/>
    </xf>
    <xf numFmtId="0" fontId="27" fillId="0" borderId="23" xfId="0" applyFont="1" applyBorder="1" applyAlignment="1" applyProtection="1">
      <alignment horizontal="center" vertical="center" wrapText="1" readingOrder="1"/>
    </xf>
    <xf numFmtId="0" fontId="28" fillId="0" borderId="53" xfId="0" applyFont="1" applyBorder="1" applyAlignment="1" applyProtection="1">
      <alignment horizontal="left" vertical="center" wrapText="1" readingOrder="1"/>
    </xf>
    <xf numFmtId="0" fontId="28" fillId="0" borderId="1" xfId="0" applyFont="1" applyBorder="1" applyAlignment="1" applyProtection="1">
      <alignment horizontal="left" vertical="center" wrapText="1" readingOrder="1"/>
    </xf>
    <xf numFmtId="0" fontId="30" fillId="0" borderId="85" xfId="0" applyFont="1" applyBorder="1" applyAlignment="1" applyProtection="1">
      <alignment horizontal="center" vertical="center"/>
    </xf>
    <xf numFmtId="0" fontId="30" fillId="0" borderId="91" xfId="0" applyFont="1" applyBorder="1" applyAlignment="1" applyProtection="1">
      <alignment horizontal="center" vertical="center"/>
    </xf>
    <xf numFmtId="0" fontId="30" fillId="0" borderId="86" xfId="0" applyFont="1" applyBorder="1" applyAlignment="1" applyProtection="1">
      <alignment horizontal="center" vertical="center"/>
    </xf>
    <xf numFmtId="0" fontId="27" fillId="0" borderId="45" xfId="0" applyFont="1" applyBorder="1" applyAlignment="1" applyProtection="1">
      <alignment horizontal="left" vertical="center" wrapText="1" readingOrder="1"/>
    </xf>
    <xf numFmtId="0" fontId="33" fillId="0" borderId="14" xfId="0" applyFont="1" applyBorder="1" applyAlignment="1" applyProtection="1">
      <alignment horizontal="left" vertical="center" wrapText="1"/>
    </xf>
    <xf numFmtId="0" fontId="33" fillId="0" borderId="49" xfId="0" applyFont="1" applyBorder="1" applyAlignment="1" applyProtection="1">
      <alignment horizontal="left" vertical="center" wrapText="1"/>
    </xf>
    <xf numFmtId="0" fontId="33" fillId="0" borderId="53" xfId="0" applyFont="1" applyBorder="1" applyAlignment="1" applyProtection="1">
      <alignment horizontal="left" vertical="center" wrapText="1"/>
    </xf>
    <xf numFmtId="0" fontId="32" fillId="0" borderId="46" xfId="6" applyNumberFormat="1" applyFont="1" applyFill="1" applyBorder="1" applyAlignment="1" applyProtection="1">
      <alignment horizontal="left" vertical="center" wrapText="1"/>
    </xf>
    <xf numFmtId="0" fontId="32" fillId="0" borderId="36" xfId="6" applyNumberFormat="1" applyFont="1" applyFill="1" applyBorder="1" applyAlignment="1" applyProtection="1">
      <alignment horizontal="left" vertical="center" wrapText="1"/>
    </xf>
    <xf numFmtId="0" fontId="34" fillId="0" borderId="18" xfId="6" applyNumberFormat="1" applyFont="1" applyFill="1" applyBorder="1" applyAlignment="1" applyProtection="1">
      <alignment horizontal="center" vertical="center" wrapText="1"/>
    </xf>
    <xf numFmtId="0" fontId="34" fillId="0" borderId="35" xfId="6" applyNumberFormat="1" applyFont="1" applyFill="1" applyBorder="1" applyAlignment="1" applyProtection="1">
      <alignment horizontal="center" vertical="center" wrapText="1"/>
    </xf>
    <xf numFmtId="0" fontId="34" fillId="0" borderId="30" xfId="6" applyNumberFormat="1" applyFont="1" applyFill="1" applyBorder="1" applyAlignment="1" applyProtection="1">
      <alignment horizontal="center" vertical="center" wrapText="1"/>
    </xf>
    <xf numFmtId="0" fontId="32" fillId="0" borderId="13" xfId="6" applyNumberFormat="1" applyFont="1" applyFill="1" applyBorder="1" applyAlignment="1" applyProtection="1">
      <alignment horizontal="left" vertical="center" wrapText="1"/>
    </xf>
    <xf numFmtId="14" fontId="33" fillId="0" borderId="13" xfId="0" applyNumberFormat="1" applyFont="1" applyBorder="1" applyAlignment="1" applyProtection="1">
      <alignment horizontal="right" vertical="center"/>
    </xf>
    <xf numFmtId="14" fontId="33" fillId="0" borderId="1" xfId="0" applyNumberFormat="1" applyFont="1" applyBorder="1" applyAlignment="1" applyProtection="1">
      <alignment horizontal="right" vertical="center"/>
    </xf>
    <xf numFmtId="14" fontId="33" fillId="0" borderId="71" xfId="0" applyNumberFormat="1" applyFont="1" applyBorder="1" applyAlignment="1" applyProtection="1">
      <alignment horizontal="right" vertical="center"/>
    </xf>
    <xf numFmtId="0" fontId="33" fillId="0" borderId="80" xfId="0" applyFont="1" applyBorder="1" applyAlignment="1" applyProtection="1">
      <alignment horizontal="center" vertical="center" wrapText="1"/>
    </xf>
    <xf numFmtId="14" fontId="33" fillId="0" borderId="46" xfId="0" applyNumberFormat="1" applyFont="1" applyBorder="1" applyAlignment="1" applyProtection="1">
      <alignment horizontal="right" vertical="center"/>
    </xf>
    <xf numFmtId="0" fontId="33" fillId="0" borderId="72" xfId="0" applyFont="1" applyBorder="1" applyAlignment="1" applyProtection="1">
      <alignment horizontal="center" vertical="center" wrapText="1"/>
    </xf>
    <xf numFmtId="169" fontId="14" fillId="0" borderId="1" xfId="1" applyNumberFormat="1" applyFont="1" applyFill="1" applyBorder="1" applyAlignment="1" applyProtection="1">
      <alignment horizontal="center" vertical="center" wrapText="1" readingOrder="1"/>
    </xf>
    <xf numFmtId="0" fontId="26" fillId="0" borderId="87" xfId="0" applyFont="1" applyBorder="1" applyAlignment="1" applyProtection="1">
      <alignment horizontal="center" vertical="center" wrapText="1"/>
    </xf>
    <xf numFmtId="0" fontId="26" fillId="0" borderId="89" xfId="0" applyFont="1" applyBorder="1" applyAlignment="1" applyProtection="1">
      <alignment horizontal="center" vertical="center" wrapText="1"/>
    </xf>
    <xf numFmtId="0" fontId="2" fillId="0" borderId="52" xfId="0" applyFont="1" applyBorder="1" applyAlignment="1" applyProtection="1">
      <alignment vertical="center" wrapText="1"/>
    </xf>
    <xf numFmtId="0" fontId="2" fillId="0" borderId="23" xfId="0" applyFont="1" applyBorder="1" applyAlignment="1" applyProtection="1">
      <alignment vertical="center" wrapText="1"/>
    </xf>
    <xf numFmtId="0" fontId="2" fillId="0" borderId="59" xfId="0" applyFont="1" applyBorder="1" applyAlignment="1" applyProtection="1">
      <alignment horizontal="center" vertical="center"/>
    </xf>
    <xf numFmtId="0" fontId="13" fillId="0" borderId="23" xfId="0" applyFont="1" applyBorder="1" applyAlignment="1" applyProtection="1">
      <alignment horizontal="left" vertical="center" wrapText="1" readingOrder="1"/>
    </xf>
    <xf numFmtId="0" fontId="2" fillId="0" borderId="12" xfId="0" applyFont="1" applyBorder="1" applyAlignment="1" applyProtection="1">
      <alignment vertical="center" wrapText="1"/>
    </xf>
    <xf numFmtId="169" fontId="14" fillId="0" borderId="55" xfId="1" applyNumberFormat="1" applyFont="1" applyFill="1" applyBorder="1" applyAlignment="1" applyProtection="1">
      <alignment horizontal="center" vertical="center" wrapText="1" readingOrder="1"/>
    </xf>
    <xf numFmtId="0" fontId="14" fillId="0" borderId="1" xfId="0" applyFont="1" applyFill="1" applyBorder="1" applyAlignment="1" applyProtection="1">
      <alignment horizontal="left" vertical="center" wrapText="1" readingOrder="1"/>
    </xf>
    <xf numFmtId="168" fontId="14" fillId="0" borderId="1" xfId="0" applyNumberFormat="1" applyFont="1" applyFill="1" applyBorder="1" applyAlignment="1" applyProtection="1">
      <alignment horizontal="right" vertical="center" wrapText="1" readingOrder="1"/>
    </xf>
    <xf numFmtId="0" fontId="14" fillId="0" borderId="53" xfId="0" applyFont="1" applyFill="1" applyBorder="1" applyAlignment="1" applyProtection="1">
      <alignment horizontal="left" vertical="center" wrapText="1" readingOrder="1"/>
    </xf>
    <xf numFmtId="0" fontId="14" fillId="0" borderId="54" xfId="0" applyFont="1" applyFill="1" applyBorder="1" applyAlignment="1" applyProtection="1">
      <alignment horizontal="left" vertical="center" wrapText="1" readingOrder="1"/>
    </xf>
    <xf numFmtId="0" fontId="14" fillId="0" borderId="13" xfId="0" applyFont="1" applyBorder="1" applyAlignment="1" applyProtection="1">
      <alignment horizontal="center" vertical="center" wrapText="1" readingOrder="1"/>
    </xf>
    <xf numFmtId="169" fontId="14" fillId="0" borderId="13" xfId="1" applyNumberFormat="1" applyFont="1" applyBorder="1" applyAlignment="1" applyProtection="1">
      <alignment horizontal="center" vertical="center" wrapText="1" readingOrder="1"/>
    </xf>
    <xf numFmtId="169" fontId="14" fillId="0" borderId="19" xfId="1" applyNumberFormat="1" applyFont="1" applyBorder="1" applyAlignment="1" applyProtection="1">
      <alignment horizontal="center" vertical="center" wrapText="1" readingOrder="1"/>
    </xf>
    <xf numFmtId="0" fontId="14" fillId="0" borderId="43" xfId="0" applyFont="1" applyBorder="1" applyAlignment="1" applyProtection="1">
      <alignment horizontal="left" vertical="center" wrapText="1" readingOrder="1"/>
    </xf>
    <xf numFmtId="0" fontId="14" fillId="0" borderId="13" xfId="0" applyFont="1" applyBorder="1" applyAlignment="1" applyProtection="1">
      <alignment horizontal="left" vertical="center" wrapText="1" readingOrder="1"/>
    </xf>
    <xf numFmtId="0" fontId="2" fillId="0" borderId="6" xfId="0" applyFont="1" applyBorder="1" applyAlignment="1" applyProtection="1">
      <alignment horizontal="center" vertical="center"/>
    </xf>
    <xf numFmtId="0" fontId="2" fillId="0" borderId="12" xfId="0" applyFont="1" applyBorder="1" applyAlignment="1" applyProtection="1">
      <alignment horizontal="left" vertical="center" wrapText="1"/>
    </xf>
    <xf numFmtId="0" fontId="2" fillId="0" borderId="52" xfId="0" applyFont="1" applyBorder="1" applyAlignment="1" applyProtection="1">
      <alignment horizontal="left" vertical="center" wrapText="1"/>
    </xf>
    <xf numFmtId="0" fontId="2" fillId="0" borderId="23" xfId="0" applyFont="1" applyBorder="1" applyAlignment="1" applyProtection="1">
      <alignment horizontal="left" vertical="center" wrapText="1"/>
    </xf>
    <xf numFmtId="0" fontId="2" fillId="0" borderId="12" xfId="0" applyFont="1" applyBorder="1" applyAlignment="1" applyProtection="1">
      <alignment horizontal="left" vertical="center"/>
    </xf>
    <xf numFmtId="0" fontId="2" fillId="0" borderId="52" xfId="0" applyFont="1" applyBorder="1" applyAlignment="1" applyProtection="1">
      <alignment horizontal="left" vertical="center"/>
    </xf>
    <xf numFmtId="0" fontId="2" fillId="0" borderId="23" xfId="0" applyFont="1" applyBorder="1" applyAlignment="1" applyProtection="1">
      <alignment horizontal="left" vertical="center"/>
    </xf>
    <xf numFmtId="0" fontId="2" fillId="9" borderId="66" xfId="0" applyFont="1" applyFill="1" applyBorder="1" applyAlignment="1" applyProtection="1">
      <alignment horizontal="center" vertical="center"/>
    </xf>
    <xf numFmtId="0" fontId="2" fillId="9" borderId="63" xfId="0" applyFont="1" applyFill="1" applyBorder="1" applyAlignment="1" applyProtection="1">
      <alignment horizontal="center" vertical="center"/>
    </xf>
    <xf numFmtId="0" fontId="2" fillId="9" borderId="64" xfId="0" applyFont="1" applyFill="1" applyBorder="1" applyAlignment="1" applyProtection="1">
      <alignment horizontal="center" vertical="center"/>
    </xf>
    <xf numFmtId="0" fontId="2" fillId="0" borderId="18" xfId="0" applyFont="1" applyBorder="1" applyAlignment="1" applyProtection="1">
      <alignment horizontal="left" vertical="center"/>
    </xf>
    <xf numFmtId="0" fontId="2" fillId="0" borderId="35" xfId="0" applyFont="1" applyBorder="1" applyAlignment="1" applyProtection="1">
      <alignment horizontal="left" vertical="center"/>
    </xf>
    <xf numFmtId="0" fontId="2" fillId="0" borderId="30" xfId="0" applyFont="1" applyBorder="1" applyAlignment="1" applyProtection="1">
      <alignment horizontal="left" vertical="center"/>
    </xf>
    <xf numFmtId="0" fontId="2" fillId="0" borderId="18" xfId="0" applyFont="1" applyBorder="1" applyAlignment="1" applyProtection="1">
      <alignment horizontal="left" vertical="center" wrapText="1"/>
    </xf>
    <xf numFmtId="0" fontId="2" fillId="0" borderId="35" xfId="0" applyFont="1" applyBorder="1" applyAlignment="1" applyProtection="1">
      <alignment horizontal="left" vertical="center" wrapText="1"/>
    </xf>
    <xf numFmtId="0" fontId="2" fillId="0" borderId="30" xfId="0" applyFont="1" applyBorder="1" applyAlignment="1" applyProtection="1">
      <alignment horizontal="left" vertical="center" wrapText="1"/>
    </xf>
    <xf numFmtId="0" fontId="19" fillId="0" borderId="52" xfId="0" applyFont="1" applyBorder="1" applyAlignment="1" applyProtection="1">
      <alignment horizontal="left" vertical="center" wrapText="1"/>
    </xf>
    <xf numFmtId="0" fontId="20" fillId="0" borderId="53" xfId="0" applyFont="1" applyBorder="1" applyAlignment="1" applyProtection="1">
      <alignment horizontal="center" vertical="center" wrapText="1"/>
    </xf>
    <xf numFmtId="3" fontId="14" fillId="0" borderId="1" xfId="0" applyNumberFormat="1" applyFont="1" applyBorder="1" applyAlignment="1" applyProtection="1">
      <alignment horizontal="center" vertical="center" wrapText="1" readingOrder="1"/>
    </xf>
    <xf numFmtId="3" fontId="14" fillId="0" borderId="55" xfId="0" applyNumberFormat="1" applyFont="1" applyBorder="1" applyAlignment="1" applyProtection="1">
      <alignment horizontal="center" vertical="center" wrapText="1" readingOrder="1"/>
    </xf>
    <xf numFmtId="0" fontId="2" fillId="0" borderId="59" xfId="0" applyFont="1" applyBorder="1" applyAlignment="1" applyProtection="1">
      <alignment horizontal="center" vertical="center" wrapText="1"/>
    </xf>
    <xf numFmtId="0" fontId="2" fillId="9" borderId="12" xfId="0" applyFont="1" applyFill="1" applyBorder="1" applyAlignment="1" applyProtection="1">
      <alignment horizontal="center" vertical="center"/>
    </xf>
    <xf numFmtId="0" fontId="2" fillId="9" borderId="13" xfId="0" applyFont="1" applyFill="1" applyBorder="1" applyAlignment="1" applyProtection="1">
      <alignment horizontal="center" vertical="center"/>
    </xf>
    <xf numFmtId="0" fontId="2" fillId="9" borderId="14" xfId="0" applyFont="1" applyFill="1" applyBorder="1" applyAlignment="1" applyProtection="1">
      <alignment horizontal="center" vertical="center"/>
    </xf>
    <xf numFmtId="0" fontId="19" fillId="0" borderId="23" xfId="0" applyFont="1" applyBorder="1" applyAlignment="1" applyProtection="1">
      <alignment horizontal="left" vertical="center" wrapText="1"/>
    </xf>
    <xf numFmtId="0" fontId="2" fillId="9" borderId="35" xfId="0" applyFont="1" applyFill="1" applyBorder="1" applyAlignment="1" applyProtection="1">
      <alignment horizontal="center" vertical="center"/>
    </xf>
    <xf numFmtId="0" fontId="2" fillId="9" borderId="36" xfId="0" applyFont="1" applyFill="1" applyBorder="1" applyAlignment="1" applyProtection="1">
      <alignment horizontal="center" vertical="center"/>
    </xf>
    <xf numFmtId="0" fontId="2" fillId="9" borderId="37" xfId="0" applyFont="1" applyFill="1" applyBorder="1" applyAlignment="1" applyProtection="1">
      <alignment horizontal="center" vertical="center"/>
    </xf>
    <xf numFmtId="0" fontId="19" fillId="0" borderId="70" xfId="0" applyFont="1" applyBorder="1" applyAlignment="1" applyProtection="1">
      <alignment horizontal="left" vertical="center" wrapText="1"/>
    </xf>
    <xf numFmtId="0" fontId="0" fillId="9" borderId="13" xfId="0" applyFill="1" applyBorder="1" applyAlignment="1" applyProtection="1">
      <alignment horizontal="center" vertical="center"/>
    </xf>
    <xf numFmtId="0" fontId="0" fillId="9" borderId="14" xfId="0" applyFill="1" applyBorder="1" applyAlignment="1" applyProtection="1">
      <alignment horizontal="center" vertical="center"/>
    </xf>
    <xf numFmtId="0" fontId="8" fillId="5" borderId="12" xfId="0" applyFont="1" applyFill="1" applyBorder="1" applyAlignment="1" applyProtection="1">
      <alignment horizontal="center" vertical="center" wrapText="1" readingOrder="1"/>
    </xf>
    <xf numFmtId="0" fontId="8" fillId="5" borderId="23" xfId="0" applyFont="1" applyFill="1" applyBorder="1" applyAlignment="1" applyProtection="1">
      <alignment horizontal="center" vertical="center" wrapText="1" readingOrder="1"/>
    </xf>
    <xf numFmtId="0" fontId="8" fillId="5" borderId="13" xfId="0" applyFont="1" applyFill="1" applyBorder="1" applyAlignment="1" applyProtection="1">
      <alignment horizontal="center" vertical="center" wrapText="1" readingOrder="1"/>
    </xf>
    <xf numFmtId="0" fontId="8" fillId="5" borderId="24" xfId="0" applyFont="1" applyFill="1" applyBorder="1" applyAlignment="1" applyProtection="1">
      <alignment horizontal="center" vertical="center" wrapText="1" readingOrder="1"/>
    </xf>
    <xf numFmtId="0" fontId="8" fillId="5" borderId="19" xfId="0" applyFont="1" applyFill="1" applyBorder="1" applyAlignment="1" applyProtection="1">
      <alignment horizontal="center" vertical="center" wrapText="1" readingOrder="1"/>
    </xf>
    <xf numFmtId="0" fontId="8" fillId="5" borderId="31" xfId="0" applyFont="1" applyFill="1" applyBorder="1" applyAlignment="1" applyProtection="1">
      <alignment horizontal="center" vertical="center" wrapText="1" readingOrder="1"/>
    </xf>
    <xf numFmtId="0" fontId="10" fillId="5" borderId="20" xfId="0" applyFont="1" applyFill="1" applyBorder="1" applyAlignment="1" applyProtection="1">
      <alignment horizontal="center" vertical="center" wrapText="1" readingOrder="1"/>
    </xf>
    <xf numFmtId="0" fontId="10" fillId="5" borderId="21" xfId="0" applyFont="1" applyFill="1" applyBorder="1" applyAlignment="1" applyProtection="1">
      <alignment horizontal="center" vertical="center" wrapText="1" readingOrder="1"/>
    </xf>
    <xf numFmtId="0" fontId="10" fillId="5" borderId="22" xfId="0" applyFont="1" applyFill="1" applyBorder="1" applyAlignment="1" applyProtection="1">
      <alignment horizontal="center" vertical="center" wrapText="1" readingOrder="1"/>
    </xf>
    <xf numFmtId="0" fontId="12" fillId="6" borderId="31" xfId="0" applyFont="1" applyFill="1" applyBorder="1" applyAlignment="1" applyProtection="1">
      <alignment horizontal="center" vertical="center" wrapText="1" readingOrder="1"/>
    </xf>
    <xf numFmtId="0" fontId="12" fillId="6" borderId="33" xfId="0" applyFont="1" applyFill="1" applyBorder="1" applyAlignment="1" applyProtection="1">
      <alignment horizontal="center" vertical="center" wrapText="1" readingOrder="1"/>
    </xf>
    <xf numFmtId="0" fontId="8" fillId="4" borderId="16" xfId="0" applyFont="1" applyFill="1" applyBorder="1" applyAlignment="1" applyProtection="1">
      <alignment horizontal="center" vertical="center" wrapText="1" readingOrder="1"/>
    </xf>
    <xf numFmtId="0" fontId="8" fillId="4" borderId="27" xfId="0" applyFont="1" applyFill="1" applyBorder="1" applyAlignment="1" applyProtection="1">
      <alignment horizontal="center" vertical="center" wrapText="1" readingOrder="1"/>
    </xf>
    <xf numFmtId="0" fontId="8" fillId="4" borderId="17" xfId="0" applyFont="1" applyFill="1" applyBorder="1" applyAlignment="1" applyProtection="1">
      <alignment horizontal="center" vertical="center" wrapText="1" readingOrder="1"/>
    </xf>
    <xf numFmtId="0" fontId="8" fillId="4" borderId="28" xfId="0" applyFont="1" applyFill="1" applyBorder="1" applyAlignment="1" applyProtection="1">
      <alignment horizontal="center" vertical="center" wrapText="1" readingOrder="1"/>
    </xf>
    <xf numFmtId="0" fontId="8" fillId="5" borderId="18" xfId="0" applyFont="1" applyFill="1" applyBorder="1" applyAlignment="1" applyProtection="1">
      <alignment horizontal="center" vertical="center" wrapText="1" readingOrder="1"/>
    </xf>
    <xf numFmtId="0" fontId="8" fillId="5" borderId="30" xfId="0" applyFont="1" applyFill="1" applyBorder="1" applyAlignment="1" applyProtection="1">
      <alignment horizontal="center" vertical="center" wrapText="1" readingOrder="1"/>
    </xf>
    <xf numFmtId="0" fontId="8" fillId="4" borderId="2" xfId="0" applyFont="1" applyFill="1" applyBorder="1" applyAlignment="1" applyProtection="1">
      <alignment horizontal="center" vertical="center" wrapText="1" readingOrder="1"/>
    </xf>
    <xf numFmtId="0" fontId="8" fillId="4" borderId="6" xfId="0" applyFont="1" applyFill="1" applyBorder="1" applyAlignment="1" applyProtection="1">
      <alignment horizontal="center" vertical="center" wrapText="1" readingOrder="1"/>
    </xf>
    <xf numFmtId="0" fontId="8" fillId="4" borderId="7" xfId="0" applyFont="1" applyFill="1" applyBorder="1" applyAlignment="1" applyProtection="1">
      <alignment horizontal="center" vertical="center" wrapText="1" readingOrder="1"/>
    </xf>
    <xf numFmtId="0" fontId="9" fillId="4" borderId="2" xfId="0" applyFont="1" applyFill="1" applyBorder="1" applyAlignment="1" applyProtection="1">
      <alignment horizontal="center" vertical="center" wrapText="1" readingOrder="1"/>
    </xf>
    <xf numFmtId="0" fontId="9" fillId="4" borderId="3" xfId="0" applyFont="1" applyFill="1" applyBorder="1" applyAlignment="1" applyProtection="1">
      <alignment horizontal="center" vertical="center" wrapText="1" readingOrder="1"/>
    </xf>
    <xf numFmtId="0" fontId="9" fillId="4" borderId="4" xfId="0" applyFont="1" applyFill="1" applyBorder="1" applyAlignment="1" applyProtection="1">
      <alignment horizontal="center" vertical="center" wrapText="1" readingOrder="1"/>
    </xf>
    <xf numFmtId="0" fontId="9" fillId="4" borderId="7" xfId="0" applyFont="1" applyFill="1" applyBorder="1" applyAlignment="1" applyProtection="1">
      <alignment horizontal="center" vertical="center" wrapText="1" readingOrder="1"/>
    </xf>
    <xf numFmtId="0" fontId="9" fillId="4" borderId="8" xfId="0" applyFont="1" applyFill="1" applyBorder="1" applyAlignment="1" applyProtection="1">
      <alignment horizontal="center" vertical="center" wrapText="1" readingOrder="1"/>
    </xf>
    <xf numFmtId="0" fontId="9" fillId="4" borderId="9" xfId="0" applyFont="1" applyFill="1" applyBorder="1" applyAlignment="1" applyProtection="1">
      <alignment horizontal="center" vertical="center" wrapText="1" readingOrder="1"/>
    </xf>
    <xf numFmtId="0" fontId="8" fillId="4" borderId="5" xfId="0" applyFont="1" applyFill="1" applyBorder="1" applyAlignment="1" applyProtection="1">
      <alignment horizontal="center" vertical="center" wrapText="1" readingOrder="1"/>
    </xf>
    <xf numFmtId="0" fontId="8" fillId="4" borderId="10" xfId="0" applyFont="1" applyFill="1" applyBorder="1" applyAlignment="1" applyProtection="1">
      <alignment horizontal="center" vertical="center" wrapText="1" readingOrder="1"/>
    </xf>
    <xf numFmtId="0" fontId="8" fillId="4" borderId="29" xfId="0" applyFont="1" applyFill="1" applyBorder="1" applyAlignment="1" applyProtection="1">
      <alignment horizontal="center" vertical="center" wrapText="1" readingOrder="1"/>
    </xf>
    <xf numFmtId="0" fontId="9" fillId="4" borderId="2" xfId="0" applyFont="1" applyFill="1" applyBorder="1" applyAlignment="1" applyProtection="1">
      <alignment horizontal="center" vertical="center"/>
    </xf>
    <xf numFmtId="0" fontId="9" fillId="4" borderId="3" xfId="0" applyFont="1" applyFill="1" applyBorder="1" applyAlignment="1" applyProtection="1">
      <alignment horizontal="center" vertical="center"/>
    </xf>
    <xf numFmtId="0" fontId="9" fillId="4" borderId="4" xfId="0" applyFont="1" applyFill="1" applyBorder="1" applyAlignment="1" applyProtection="1">
      <alignment horizontal="center" vertical="center"/>
    </xf>
    <xf numFmtId="0" fontId="9" fillId="4" borderId="6" xfId="0"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0" fontId="9" fillId="4" borderId="11" xfId="0" applyFont="1" applyFill="1" applyBorder="1" applyAlignment="1" applyProtection="1">
      <alignment horizontal="center" vertical="center"/>
    </xf>
    <xf numFmtId="0" fontId="8" fillId="5" borderId="14" xfId="0" applyFont="1" applyFill="1" applyBorder="1" applyAlignment="1" applyProtection="1">
      <alignment horizontal="center" vertical="center" wrapText="1" readingOrder="1"/>
    </xf>
    <xf numFmtId="0" fontId="8" fillId="5" borderId="25" xfId="0" applyFont="1" applyFill="1" applyBorder="1" applyAlignment="1" applyProtection="1">
      <alignment horizontal="center" vertical="center" wrapText="1" readingOrder="1"/>
    </xf>
    <xf numFmtId="0" fontId="8" fillId="4" borderId="15" xfId="0" applyFont="1" applyFill="1" applyBorder="1" applyAlignment="1" applyProtection="1">
      <alignment horizontal="center" vertical="center" wrapText="1" readingOrder="1"/>
    </xf>
    <xf numFmtId="0" fontId="8" fillId="4" borderId="26" xfId="0" applyFont="1" applyFill="1" applyBorder="1" applyAlignment="1" applyProtection="1">
      <alignment horizontal="center" vertical="center" wrapText="1" readingOrder="1"/>
    </xf>
    <xf numFmtId="14" fontId="2" fillId="3" borderId="67" xfId="0" applyNumberFormat="1" applyFont="1" applyFill="1" applyBorder="1" applyAlignment="1" applyProtection="1">
      <alignment horizontal="center" vertical="center"/>
    </xf>
    <xf numFmtId="14" fontId="2" fillId="3" borderId="113" xfId="0" applyNumberFormat="1" applyFont="1" applyFill="1" applyBorder="1" applyAlignment="1" applyProtection="1">
      <alignment horizontal="center" vertical="center"/>
    </xf>
    <xf numFmtId="0" fontId="48" fillId="4" borderId="63" xfId="0" applyFont="1" applyFill="1" applyBorder="1" applyAlignment="1">
      <alignment horizontal="center" vertical="center" wrapText="1"/>
    </xf>
    <xf numFmtId="0" fontId="48" fillId="4" borderId="64" xfId="0" applyFont="1" applyFill="1" applyBorder="1" applyAlignment="1">
      <alignment horizontal="center" vertical="center"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29" xfId="0" applyBorder="1" applyAlignment="1">
      <alignment horizontal="left" vertical="center" wrapText="1"/>
    </xf>
    <xf numFmtId="0" fontId="59" fillId="0" borderId="65" xfId="0" applyFont="1" applyBorder="1" applyAlignment="1">
      <alignment horizontal="center" vertical="center" wrapText="1"/>
    </xf>
    <xf numFmtId="0" fontId="21" fillId="0" borderId="113" xfId="0" applyFont="1" applyBorder="1" applyAlignment="1">
      <alignment horizontal="center" vertical="center" wrapText="1"/>
    </xf>
    <xf numFmtId="0" fontId="59" fillId="0" borderId="114" xfId="0" applyFont="1" applyBorder="1" applyAlignment="1">
      <alignment horizontal="center" vertical="center" wrapText="1"/>
    </xf>
  </cellXfs>
  <cellStyles count="8">
    <cellStyle name="Millares" xfId="1" builtinId="3"/>
    <cellStyle name="Millares [0]" xfId="2" builtinId="6"/>
    <cellStyle name="Millares 2" xfId="5" xr:uid="{00000000-0005-0000-0000-000002000000}"/>
    <cellStyle name="Moneda" xfId="3" builtinId="4"/>
    <cellStyle name="Moneda 2" xfId="7" xr:uid="{00000000-0005-0000-0000-000004000000}"/>
    <cellStyle name="Normal" xfId="0" builtinId="0"/>
    <cellStyle name="Normal 3" xfId="6" xr:uid="{00000000-0005-0000-0000-000006000000}"/>
    <cellStyle name="Porcentaje" xfId="4" builtinId="5"/>
  </cellStyles>
  <dxfs count="132">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theme="0"/>
      </font>
      <fill>
        <patternFill>
          <bgColor rgb="FFFF000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808898</xdr:colOff>
      <xdr:row>9</xdr:row>
      <xdr:rowOff>0</xdr:rowOff>
    </xdr:from>
    <xdr:to>
      <xdr:col>22</xdr:col>
      <xdr:colOff>808899</xdr:colOff>
      <xdr:row>1402</xdr:row>
      <xdr:rowOff>4721</xdr:rowOff>
    </xdr:to>
    <xdr:cxnSp macro="">
      <xdr:nvCxnSpPr>
        <xdr:cNvPr id="2" name="Conector recto 1">
          <a:extLst>
            <a:ext uri="{FF2B5EF4-FFF2-40B4-BE49-F238E27FC236}">
              <a16:creationId xmlns:a16="http://schemas.microsoft.com/office/drawing/2014/main" id="{00000000-0008-0000-0000-000002000000}"/>
            </a:ext>
          </a:extLst>
        </xdr:cNvPr>
        <xdr:cNvCxnSpPr/>
      </xdr:nvCxnSpPr>
      <xdr:spPr>
        <a:xfrm flipH="1">
          <a:off x="18156304" y="4155281"/>
          <a:ext cx="1" cy="13065878"/>
        </a:xfrm>
        <a:prstGeom prst="line">
          <a:avLst/>
        </a:prstGeom>
        <a:ln w="57150">
          <a:headEnd type="none" w="lg" len="lg"/>
          <a:tailEnd type="stealth" w="lg" len="lg"/>
        </a:ln>
        <a:effectLst>
          <a:outerShdw blurRad="50800" dist="38100" dir="2700000" algn="tl" rotWithShape="0">
            <a:prstClr val="black">
              <a:alpha val="40000"/>
            </a:prstClr>
          </a:outerShdw>
        </a:effectLst>
      </xdr:spPr>
      <xdr:style>
        <a:lnRef idx="1">
          <a:schemeClr val="accent4"/>
        </a:lnRef>
        <a:fillRef idx="0">
          <a:schemeClr val="accent4"/>
        </a:fillRef>
        <a:effectRef idx="0">
          <a:schemeClr val="accent4"/>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773913</xdr:colOff>
      <xdr:row>3</xdr:row>
      <xdr:rowOff>0</xdr:rowOff>
    </xdr:from>
    <xdr:to>
      <xdr:col>7</xdr:col>
      <xdr:colOff>773913</xdr:colOff>
      <xdr:row>29</xdr:row>
      <xdr:rowOff>167157</xdr:rowOff>
    </xdr:to>
    <xdr:cxnSp macro="">
      <xdr:nvCxnSpPr>
        <xdr:cNvPr id="4" name="Conector recto 3">
          <a:extLst>
            <a:ext uri="{FF2B5EF4-FFF2-40B4-BE49-F238E27FC236}">
              <a16:creationId xmlns:a16="http://schemas.microsoft.com/office/drawing/2014/main" id="{CEF111E3-F359-41E0-939E-62764FE7AFF0}"/>
            </a:ext>
          </a:extLst>
        </xdr:cNvPr>
        <xdr:cNvCxnSpPr/>
      </xdr:nvCxnSpPr>
      <xdr:spPr>
        <a:xfrm flipH="1">
          <a:off x="8393913" y="785813"/>
          <a:ext cx="0" cy="10728000"/>
        </a:xfrm>
        <a:prstGeom prst="line">
          <a:avLst/>
        </a:prstGeom>
        <a:ln w="57150">
          <a:headEnd type="none" w="lg" len="lg"/>
          <a:tailEnd type="stealth" w="lg" len="lg"/>
        </a:ln>
        <a:effectLst>
          <a:outerShdw blurRad="50800" dist="38100" dir="2700000" algn="tl" rotWithShape="0">
            <a:prstClr val="black">
              <a:alpha val="40000"/>
            </a:prstClr>
          </a:outerShdw>
        </a:effectLst>
      </xdr:spPr>
      <xdr:style>
        <a:lnRef idx="1">
          <a:schemeClr val="accent4"/>
        </a:lnRef>
        <a:fillRef idx="0">
          <a:schemeClr val="accent4"/>
        </a:fillRef>
        <a:effectRef idx="0">
          <a:schemeClr val="accent4"/>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00317"/>
  <sheetViews>
    <sheetView topLeftCell="A1400" zoomScale="60" zoomScaleNormal="60" workbookViewId="0">
      <selection activeCell="T1409" sqref="T1409"/>
    </sheetView>
  </sheetViews>
  <sheetFormatPr baseColWidth="10" defaultColWidth="10.85546875" defaultRowHeight="29.25" customHeight="1" outlineLevelRow="4" outlineLevelCol="2" x14ac:dyDescent="0.25"/>
  <cols>
    <col min="1" max="1" width="21" style="7" customWidth="1"/>
    <col min="2" max="2" width="44.42578125" style="639" customWidth="1"/>
    <col min="3" max="3" width="28.85546875" style="7" customWidth="1"/>
    <col min="4" max="4" width="11.28515625" style="640" hidden="1" customWidth="1" outlineLevel="1"/>
    <col min="5" max="5" width="12.85546875" style="640" hidden="1" customWidth="1" outlineLevel="1"/>
    <col min="6" max="6" width="19.28515625" style="641" hidden="1" customWidth="1" outlineLevel="1"/>
    <col min="7" max="7" width="40.42578125" style="7" hidden="1" customWidth="1" outlineLevel="2"/>
    <col min="8" max="8" width="23.7109375" style="5" hidden="1" customWidth="1" outlineLevel="2"/>
    <col min="9" max="9" width="13.42578125" style="642" hidden="1" customWidth="1" outlineLevel="2"/>
    <col min="10" max="10" width="10.42578125" style="6" hidden="1" customWidth="1" outlineLevel="2"/>
    <col min="11" max="11" width="13.28515625" style="5" hidden="1" customWidth="1" outlineLevel="2"/>
    <col min="12" max="12" width="14.140625" style="5" hidden="1" customWidth="1" outlineLevel="2"/>
    <col min="13" max="13" width="11.140625" style="5" hidden="1" customWidth="1" outlineLevel="2"/>
    <col min="14" max="14" width="10.5703125" style="6" hidden="1" customWidth="1" outlineLevel="1" collapsed="1"/>
    <col min="15" max="15" width="66" style="7" hidden="1" customWidth="1" outlineLevel="1"/>
    <col min="16" max="16" width="20.5703125" style="5" customWidth="1" collapsed="1"/>
    <col min="17" max="17" width="21.5703125" style="7" customWidth="1"/>
    <col min="18" max="18" width="21.85546875" style="7" customWidth="1"/>
    <col min="19" max="19" width="20.140625" style="7" customWidth="1"/>
    <col min="20" max="20" width="32" style="8" customWidth="1"/>
    <col min="21" max="21" width="27" style="7" bestFit="1" customWidth="1"/>
    <col min="22" max="22" width="76.5703125" style="7" hidden="1" customWidth="1" outlineLevel="1"/>
    <col min="23" max="23" width="48.5703125" style="7" customWidth="1" collapsed="1"/>
    <col min="24" max="24" width="162.140625" style="7" customWidth="1"/>
    <col min="25" max="28" width="10.85546875" style="7"/>
    <col min="29" max="29" width="10.85546875" style="646"/>
    <col min="30" max="16384" width="10.85546875" style="7"/>
  </cols>
  <sheetData>
    <row r="1" spans="1:24" s="7" customFormat="1" ht="43.5" customHeight="1" x14ac:dyDescent="0.25">
      <c r="A1" s="1" t="s">
        <v>0</v>
      </c>
      <c r="B1" s="2" t="s">
        <v>1</v>
      </c>
      <c r="C1" s="3" t="s">
        <v>2</v>
      </c>
      <c r="D1" s="4"/>
      <c r="E1" s="4"/>
      <c r="F1" s="4"/>
      <c r="G1" s="4"/>
      <c r="H1" s="4"/>
      <c r="I1" s="4"/>
      <c r="J1" s="4"/>
      <c r="K1" s="5"/>
      <c r="L1" s="5"/>
      <c r="M1" s="5"/>
      <c r="N1" s="6"/>
      <c r="P1" s="5"/>
      <c r="T1" s="8"/>
    </row>
    <row r="2" spans="1:24" s="7" customFormat="1" ht="45" customHeight="1" x14ac:dyDescent="0.25">
      <c r="A2" s="9" t="s">
        <v>3</v>
      </c>
      <c r="B2" s="2" t="s">
        <v>4</v>
      </c>
      <c r="C2" s="10">
        <v>42825</v>
      </c>
      <c r="D2" s="4"/>
      <c r="E2" s="4"/>
      <c r="F2" s="4"/>
      <c r="G2" s="4"/>
      <c r="H2" s="4"/>
      <c r="I2" s="4"/>
      <c r="J2" s="4"/>
      <c r="K2" s="5"/>
      <c r="L2" s="5"/>
      <c r="M2" s="5"/>
      <c r="N2" s="6"/>
      <c r="S2" s="11"/>
      <c r="T2" s="8"/>
    </row>
    <row r="3" spans="1:24" s="7" customFormat="1" ht="51" customHeight="1" x14ac:dyDescent="0.25">
      <c r="A3" s="12" t="s">
        <v>5</v>
      </c>
      <c r="B3" s="2" t="s">
        <v>6</v>
      </c>
      <c r="C3" s="13"/>
      <c r="D3" s="4"/>
      <c r="E3" s="4"/>
      <c r="F3" s="4"/>
      <c r="G3" s="4"/>
      <c r="H3" s="4"/>
      <c r="I3" s="4"/>
      <c r="J3" s="4"/>
      <c r="K3" s="5"/>
      <c r="L3" s="5"/>
      <c r="M3" s="5"/>
      <c r="N3" s="6"/>
      <c r="S3" s="11"/>
      <c r="T3" s="8"/>
    </row>
    <row r="4" spans="1:24" s="7" customFormat="1" ht="29.25" customHeight="1" x14ac:dyDescent="0.25">
      <c r="B4" s="4"/>
      <c r="C4" s="4"/>
      <c r="D4" s="4"/>
      <c r="E4" s="4"/>
      <c r="F4" s="4"/>
      <c r="G4" s="4"/>
      <c r="H4" s="4"/>
      <c r="I4" s="4"/>
      <c r="J4" s="4"/>
      <c r="K4" s="5"/>
      <c r="L4" s="5"/>
      <c r="M4" s="5"/>
      <c r="N4" s="6"/>
      <c r="P4" s="5"/>
      <c r="S4" s="14"/>
      <c r="T4" s="15"/>
      <c r="U4" s="11"/>
    </row>
    <row r="5" spans="1:24" s="7" customFormat="1" ht="29.25" customHeight="1" thickBot="1" x14ac:dyDescent="0.3">
      <c r="B5" s="4"/>
      <c r="C5" s="4"/>
      <c r="D5" s="4"/>
      <c r="E5" s="4"/>
      <c r="F5" s="4"/>
      <c r="G5" s="4"/>
      <c r="H5" s="4"/>
      <c r="I5" s="4"/>
      <c r="J5" s="4"/>
      <c r="K5" s="5"/>
      <c r="L5" s="5"/>
      <c r="M5" s="5"/>
      <c r="N5" s="6"/>
      <c r="P5" s="5"/>
      <c r="S5" s="14"/>
      <c r="T5" s="16"/>
      <c r="U5" s="17"/>
    </row>
    <row r="6" spans="1:24" s="7" customFormat="1" ht="29.25" customHeight="1" x14ac:dyDescent="0.25">
      <c r="A6" s="899" t="s">
        <v>7</v>
      </c>
      <c r="B6" s="902" t="s">
        <v>8</v>
      </c>
      <c r="C6" s="903"/>
      <c r="D6" s="903"/>
      <c r="E6" s="903"/>
      <c r="F6" s="904"/>
      <c r="G6" s="903" t="s">
        <v>9</v>
      </c>
      <c r="H6" s="903"/>
      <c r="I6" s="903"/>
      <c r="J6" s="903"/>
      <c r="K6" s="903"/>
      <c r="L6" s="903"/>
      <c r="M6" s="908" t="s">
        <v>10</v>
      </c>
      <c r="N6" s="911" t="s">
        <v>11</v>
      </c>
      <c r="O6" s="912"/>
      <c r="P6" s="912"/>
      <c r="Q6" s="912"/>
      <c r="R6" s="912"/>
      <c r="S6" s="912"/>
      <c r="T6" s="912"/>
      <c r="U6" s="912"/>
      <c r="V6" s="912"/>
      <c r="W6" s="913"/>
    </row>
    <row r="7" spans="1:24" s="7" customFormat="1" ht="29.25" customHeight="1" thickBot="1" x14ac:dyDescent="0.3">
      <c r="A7" s="900"/>
      <c r="B7" s="905"/>
      <c r="C7" s="906"/>
      <c r="D7" s="906"/>
      <c r="E7" s="906"/>
      <c r="F7" s="907"/>
      <c r="G7" s="906"/>
      <c r="H7" s="906"/>
      <c r="I7" s="906"/>
      <c r="J7" s="906"/>
      <c r="K7" s="906"/>
      <c r="L7" s="906"/>
      <c r="M7" s="909"/>
      <c r="N7" s="914"/>
      <c r="O7" s="915"/>
      <c r="P7" s="915"/>
      <c r="Q7" s="915"/>
      <c r="R7" s="915"/>
      <c r="S7" s="915"/>
      <c r="T7" s="915"/>
      <c r="U7" s="915"/>
      <c r="V7" s="915"/>
      <c r="W7" s="916"/>
    </row>
    <row r="8" spans="1:24" s="7" customFormat="1" ht="29.25" customHeight="1" thickTop="1" x14ac:dyDescent="0.25">
      <c r="A8" s="900"/>
      <c r="B8" s="882" t="s">
        <v>12</v>
      </c>
      <c r="C8" s="884" t="s">
        <v>13</v>
      </c>
      <c r="D8" s="884" t="s">
        <v>14</v>
      </c>
      <c r="E8" s="884"/>
      <c r="F8" s="917" t="s">
        <v>15</v>
      </c>
      <c r="G8" s="919" t="s">
        <v>16</v>
      </c>
      <c r="H8" s="893" t="s">
        <v>17</v>
      </c>
      <c r="I8" s="893" t="s">
        <v>18</v>
      </c>
      <c r="J8" s="893" t="s">
        <v>19</v>
      </c>
      <c r="K8" s="893" t="s">
        <v>20</v>
      </c>
      <c r="L8" s="895" t="s">
        <v>21</v>
      </c>
      <c r="M8" s="909"/>
      <c r="N8" s="897" t="s">
        <v>22</v>
      </c>
      <c r="O8" s="882" t="s">
        <v>23</v>
      </c>
      <c r="P8" s="884" t="s">
        <v>24</v>
      </c>
      <c r="Q8" s="886" t="s">
        <v>25</v>
      </c>
      <c r="R8" s="888" t="s">
        <v>26</v>
      </c>
      <c r="S8" s="889"/>
      <c r="T8" s="889"/>
      <c r="U8" s="889"/>
      <c r="V8" s="889"/>
      <c r="W8" s="890"/>
    </row>
    <row r="9" spans="1:24" s="7" customFormat="1" ht="43.5" customHeight="1" thickBot="1" x14ac:dyDescent="0.3">
      <c r="A9" s="901"/>
      <c r="B9" s="883"/>
      <c r="C9" s="885"/>
      <c r="D9" s="18" t="s">
        <v>22</v>
      </c>
      <c r="E9" s="18" t="s">
        <v>27</v>
      </c>
      <c r="F9" s="918"/>
      <c r="G9" s="920"/>
      <c r="H9" s="894"/>
      <c r="I9" s="894"/>
      <c r="J9" s="894"/>
      <c r="K9" s="894"/>
      <c r="L9" s="896"/>
      <c r="M9" s="910"/>
      <c r="N9" s="898"/>
      <c r="O9" s="883"/>
      <c r="P9" s="885"/>
      <c r="Q9" s="887"/>
      <c r="R9" s="19" t="s">
        <v>28</v>
      </c>
      <c r="S9" s="20" t="s">
        <v>29</v>
      </c>
      <c r="T9" s="891" t="s">
        <v>30</v>
      </c>
      <c r="U9" s="892"/>
      <c r="V9" s="20" t="s">
        <v>31</v>
      </c>
      <c r="W9" s="21" t="s">
        <v>32</v>
      </c>
      <c r="X9" s="21" t="s">
        <v>33</v>
      </c>
    </row>
    <row r="10" spans="1:24" s="7" customFormat="1" ht="29.25" customHeight="1" thickBot="1" x14ac:dyDescent="0.3">
      <c r="A10" s="22"/>
      <c r="B10" s="23"/>
      <c r="C10" s="24"/>
      <c r="D10" s="25"/>
      <c r="E10" s="25"/>
      <c r="F10" s="26"/>
      <c r="G10" s="27"/>
      <c r="H10" s="27"/>
      <c r="I10" s="27"/>
      <c r="J10" s="27"/>
      <c r="K10" s="27"/>
      <c r="L10" s="27"/>
      <c r="M10" s="28"/>
      <c r="N10" s="29"/>
      <c r="O10" s="29"/>
      <c r="P10" s="30"/>
      <c r="Q10" s="31"/>
      <c r="R10" s="32"/>
      <c r="S10" s="33"/>
      <c r="T10" s="33"/>
      <c r="U10" s="33"/>
      <c r="V10" s="30"/>
      <c r="W10" s="34">
        <f t="shared" ref="W10:W49" si="0">1-R10</f>
        <v>1</v>
      </c>
      <c r="X10" s="35"/>
    </row>
    <row r="11" spans="1:24" s="7" customFormat="1" ht="29.25" hidden="1" customHeight="1" outlineLevel="2" thickBot="1" x14ac:dyDescent="0.3">
      <c r="A11" s="768" t="s">
        <v>34</v>
      </c>
      <c r="B11" s="771" t="s">
        <v>35</v>
      </c>
      <c r="C11" s="36" t="s">
        <v>36</v>
      </c>
      <c r="D11" s="37">
        <v>42795</v>
      </c>
      <c r="E11" s="37">
        <v>42815</v>
      </c>
      <c r="F11" s="38" t="s">
        <v>37</v>
      </c>
      <c r="G11" s="39" t="s">
        <v>38</v>
      </c>
      <c r="H11" s="36" t="s">
        <v>39</v>
      </c>
      <c r="I11" s="36" t="s">
        <v>40</v>
      </c>
      <c r="J11" s="40">
        <v>1</v>
      </c>
      <c r="K11" s="41">
        <v>33226908</v>
      </c>
      <c r="L11" s="42">
        <f>+K11*J11</f>
        <v>33226908</v>
      </c>
      <c r="M11" s="43">
        <f t="shared" ref="M11:M74" si="1">+IF(D11="","",IF(MONTH($C$2)&lt;MONTH(D11),"",E11-D11))</f>
        <v>20</v>
      </c>
      <c r="N11" s="44" t="str">
        <f t="shared" ref="N11:N74" si="2">+IF(D11="","",IF(AND(MONTH($C$2)&gt;=MONTH(D11),MONTH($C$2)&lt;=MONTH(E11)),"X",""))</f>
        <v>X</v>
      </c>
      <c r="O11" s="45" t="s">
        <v>41</v>
      </c>
      <c r="P11" s="46">
        <f>+IF(N11="","",IFERROR(IF(MONTH($C$2)&lt;MONTH(D11),"",IF(E11&lt;$C$2,1,IF(D11&lt;$C$2,($C$2-D11)/(E11-D11),0))),0))</f>
        <v>1</v>
      </c>
      <c r="Q11" s="47">
        <v>1</v>
      </c>
      <c r="R11" s="48">
        <f>+Q11</f>
        <v>1</v>
      </c>
      <c r="S11" s="49">
        <f>IF(P11="","",IF(Q11&gt;P11,1,(Q11/P11)))</f>
        <v>1</v>
      </c>
      <c r="T11" s="50" t="str">
        <f>+IF(S11="","Sin Iniciar",IF(S11&lt;0.6,"Crítico",IF(S11&lt;0.9,"En Proceso",IF(AND(P11=1,Q11=1,S11=1),"Terminado","Normal"))))</f>
        <v>Terminado</v>
      </c>
      <c r="U11" s="51" t="str">
        <f>+IF(T11="","",IF(T11="Sin Iniciar","6",IF(T11="Crítico","L",IF(T11="En Proceso","K",IF(T11="Normal","J","B")))))</f>
        <v>B</v>
      </c>
      <c r="V11" s="52"/>
      <c r="W11" s="53">
        <f t="shared" si="0"/>
        <v>0</v>
      </c>
      <c r="X11" s="35"/>
    </row>
    <row r="12" spans="1:24" s="7" customFormat="1" ht="29.25" hidden="1" customHeight="1" outlineLevel="2" thickBot="1" x14ac:dyDescent="0.3">
      <c r="A12" s="769"/>
      <c r="B12" s="772"/>
      <c r="C12" s="54" t="s">
        <v>42</v>
      </c>
      <c r="D12" s="55">
        <v>42745</v>
      </c>
      <c r="E12" s="55">
        <v>42916</v>
      </c>
      <c r="F12" s="56" t="s">
        <v>43</v>
      </c>
      <c r="G12" s="57" t="s">
        <v>44</v>
      </c>
      <c r="H12" s="54" t="s">
        <v>39</v>
      </c>
      <c r="I12" s="54" t="s">
        <v>45</v>
      </c>
      <c r="J12" s="58">
        <v>1</v>
      </c>
      <c r="K12" s="59">
        <v>16750000</v>
      </c>
      <c r="L12" s="60">
        <f>+K12*J12</f>
        <v>16750000</v>
      </c>
      <c r="M12" s="61">
        <f t="shared" si="1"/>
        <v>171</v>
      </c>
      <c r="N12" s="62" t="str">
        <f t="shared" si="2"/>
        <v>X</v>
      </c>
      <c r="O12" s="63" t="s">
        <v>46</v>
      </c>
      <c r="P12" s="64">
        <f>+IF(N12="","",IFERROR(IF(MONTH($C$2)&lt;MONTH(D12),"",IF(E12&lt;$C$2,1,IF(D12&lt;$C$2,($C$2-D12)/(E12-D12),0))),0))</f>
        <v>0.46783625730994149</v>
      </c>
      <c r="Q12" s="65">
        <v>0.4</v>
      </c>
      <c r="R12" s="66">
        <f>+Q12</f>
        <v>0.4</v>
      </c>
      <c r="S12" s="67">
        <f t="shared" ref="S12:S14" si="3">IF(P12="","",IF(Q12&gt;P12,1,(Q12/P12)))</f>
        <v>0.85500000000000009</v>
      </c>
      <c r="T12" s="68" t="str">
        <f t="shared" ref="T12:T75" si="4">+IF(S12="","Sin Iniciar",IF(S12&lt;0.6,"Crítico",IF(S12&lt;0.9,"En Proceso",IF(AND(P12=1,Q12=1,S12=1),"Terminado","Normal"))))</f>
        <v>En Proceso</v>
      </c>
      <c r="U12" s="69" t="str">
        <f t="shared" ref="U12:U75" si="5">+IF(T12="","",IF(T12="Sin Iniciar","6",IF(T12="Crítico","L",IF(T12="En Proceso","K",IF(T12="Normal","J","B")))))</f>
        <v>K</v>
      </c>
      <c r="V12" s="70" t="s">
        <v>47</v>
      </c>
      <c r="W12" s="71">
        <f t="shared" si="0"/>
        <v>0.6</v>
      </c>
      <c r="X12" s="35"/>
    </row>
    <row r="13" spans="1:24" s="7" customFormat="1" ht="29.25" hidden="1" customHeight="1" outlineLevel="2" thickBot="1" x14ac:dyDescent="0.3">
      <c r="A13" s="769"/>
      <c r="B13" s="772"/>
      <c r="C13" s="54" t="s">
        <v>48</v>
      </c>
      <c r="D13" s="55">
        <v>42745</v>
      </c>
      <c r="E13" s="55">
        <v>43084</v>
      </c>
      <c r="F13" s="56" t="s">
        <v>49</v>
      </c>
      <c r="G13" s="57" t="s">
        <v>38</v>
      </c>
      <c r="H13" s="54" t="s">
        <v>39</v>
      </c>
      <c r="I13" s="54"/>
      <c r="J13" s="58"/>
      <c r="K13" s="59"/>
      <c r="L13" s="60">
        <f t="shared" ref="L13:L14" si="6">+K13*J13</f>
        <v>0</v>
      </c>
      <c r="M13" s="61">
        <f t="shared" si="1"/>
        <v>339</v>
      </c>
      <c r="N13" s="62" t="str">
        <f t="shared" si="2"/>
        <v>X</v>
      </c>
      <c r="O13" s="72" t="s">
        <v>50</v>
      </c>
      <c r="P13" s="64">
        <f>+IF(N13="","",IFERROR(IF(MONTH($C$2)&lt;MONTH(D13),"",IF(E13&lt;$C$2,1,IF(D13&lt;$C$2,($C$2-D13)/(E13-D13),0))),0))</f>
        <v>0.2359882005899705</v>
      </c>
      <c r="Q13" s="65">
        <v>0.23</v>
      </c>
      <c r="R13" s="66">
        <f>+Q13</f>
        <v>0.23</v>
      </c>
      <c r="S13" s="67">
        <f t="shared" si="3"/>
        <v>0.97462500000000007</v>
      </c>
      <c r="T13" s="68" t="str">
        <f t="shared" si="4"/>
        <v>Normal</v>
      </c>
      <c r="U13" s="69" t="str">
        <f t="shared" si="5"/>
        <v>J</v>
      </c>
      <c r="V13" s="70" t="s">
        <v>51</v>
      </c>
      <c r="W13" s="71">
        <f t="shared" si="0"/>
        <v>0.77</v>
      </c>
      <c r="X13" s="35"/>
    </row>
    <row r="14" spans="1:24" s="7" customFormat="1" ht="29.25" hidden="1" customHeight="1" outlineLevel="2" thickBot="1" x14ac:dyDescent="0.3">
      <c r="A14" s="838"/>
      <c r="B14" s="839"/>
      <c r="C14" s="73" t="s">
        <v>52</v>
      </c>
      <c r="D14" s="74">
        <v>42745</v>
      </c>
      <c r="E14" s="74">
        <v>43084</v>
      </c>
      <c r="F14" s="75" t="s">
        <v>53</v>
      </c>
      <c r="G14" s="76" t="s">
        <v>44</v>
      </c>
      <c r="H14" s="73" t="s">
        <v>39</v>
      </c>
      <c r="I14" s="73"/>
      <c r="J14" s="77"/>
      <c r="K14" s="78"/>
      <c r="L14" s="79">
        <f t="shared" si="6"/>
        <v>0</v>
      </c>
      <c r="M14" s="80">
        <f t="shared" si="1"/>
        <v>339</v>
      </c>
      <c r="N14" s="81" t="str">
        <f t="shared" si="2"/>
        <v>X</v>
      </c>
      <c r="O14" s="72" t="s">
        <v>54</v>
      </c>
      <c r="P14" s="82">
        <f>+IF(N14="","",IFERROR(IF(MONTH($C$2)&lt;MONTH(D14),"",IF(E14&lt;$C$2,1,IF(D14&lt;$C$2,($C$2-D14)/(E14-D14),0))),0))</f>
        <v>0.2359882005899705</v>
      </c>
      <c r="Q14" s="83">
        <v>0.23</v>
      </c>
      <c r="R14" s="84">
        <v>0.05</v>
      </c>
      <c r="S14" s="85">
        <f t="shared" si="3"/>
        <v>0.97462500000000007</v>
      </c>
      <c r="T14" s="86" t="str">
        <f t="shared" si="4"/>
        <v>Normal</v>
      </c>
      <c r="U14" s="87" t="str">
        <f t="shared" si="5"/>
        <v>J</v>
      </c>
      <c r="V14" s="88" t="s">
        <v>55</v>
      </c>
      <c r="W14" s="71">
        <f t="shared" si="0"/>
        <v>0.95</v>
      </c>
      <c r="X14" s="35"/>
    </row>
    <row r="15" spans="1:24" s="103" customFormat="1" ht="29.25" hidden="1" customHeight="1" outlineLevel="1" collapsed="1" thickBot="1" x14ac:dyDescent="0.3">
      <c r="A15" s="717" t="s">
        <v>56</v>
      </c>
      <c r="B15" s="718"/>
      <c r="C15" s="718"/>
      <c r="D15" s="89"/>
      <c r="E15" s="90"/>
      <c r="F15" s="91"/>
      <c r="G15" s="92"/>
      <c r="H15" s="92"/>
      <c r="I15" s="93"/>
      <c r="J15" s="94"/>
      <c r="K15" s="92"/>
      <c r="L15" s="92"/>
      <c r="M15" s="95" t="str">
        <f t="shared" si="1"/>
        <v/>
      </c>
      <c r="N15" s="93" t="str">
        <f t="shared" si="2"/>
        <v/>
      </c>
      <c r="O15" s="96"/>
      <c r="P15" s="97">
        <f>+IFERROR(SUMPRODUCT(P11:P14,M11:M14)/SUM(M11:M14),0)</f>
        <v>0.29919447640966629</v>
      </c>
      <c r="Q15" s="98">
        <f>+IFERROR(SUMPRODUCT(Q11:Q14,M11:M14)/SUM(M11:M14),0)</f>
        <v>0.28117376294591484</v>
      </c>
      <c r="R15" s="99">
        <f>+IFERROR(SUMPRODUCT(R11:R14,M11:M14)/SUM(M11:M14),0)</f>
        <v>0.21095512082853854</v>
      </c>
      <c r="S15" s="97">
        <f>+Q15/P15</f>
        <v>0.93976923076923069</v>
      </c>
      <c r="T15" s="100" t="str">
        <f t="shared" si="4"/>
        <v>Normal</v>
      </c>
      <c r="U15" s="664" t="str">
        <f t="shared" si="5"/>
        <v>J</v>
      </c>
      <c r="V15" s="101"/>
      <c r="W15" s="71">
        <f t="shared" si="0"/>
        <v>0.78904487917146149</v>
      </c>
      <c r="X15" s="102"/>
    </row>
    <row r="16" spans="1:24" s="5" customFormat="1" ht="29.25" hidden="1" customHeight="1" outlineLevel="3" thickBot="1" x14ac:dyDescent="0.3">
      <c r="A16" s="748" t="s">
        <v>57</v>
      </c>
      <c r="B16" s="872" t="s">
        <v>58</v>
      </c>
      <c r="C16" s="873"/>
      <c r="D16" s="873"/>
      <c r="E16" s="873"/>
      <c r="F16" s="874"/>
      <c r="G16" s="104"/>
      <c r="H16" s="105"/>
      <c r="I16" s="106"/>
      <c r="J16" s="107"/>
      <c r="K16" s="105"/>
      <c r="L16" s="108"/>
      <c r="M16" s="109" t="str">
        <f t="shared" si="1"/>
        <v/>
      </c>
      <c r="N16" s="110" t="str">
        <f t="shared" si="2"/>
        <v/>
      </c>
      <c r="O16" s="111"/>
      <c r="P16" s="105" t="str">
        <f t="shared" ref="P16:P47" si="7">+IF(N16="","",IFERROR(IF(MONTH($C$2)&lt;MONTH(D16),"",IF(E16&lt;$C$2,1,IF(D16&lt;$C$2,($C$2-D16)/(E16-D16),0))),0))</f>
        <v/>
      </c>
      <c r="Q16" s="108"/>
      <c r="R16" s="112"/>
      <c r="S16" s="105"/>
      <c r="T16" s="113"/>
      <c r="U16" s="665"/>
      <c r="V16" s="114"/>
      <c r="W16" s="71"/>
      <c r="X16" s="115"/>
    </row>
    <row r="17" spans="1:24" s="5" customFormat="1" ht="29.25" hidden="1" customHeight="1" outlineLevel="4" thickBot="1" x14ac:dyDescent="0.3">
      <c r="A17" s="749"/>
      <c r="B17" s="867" t="s">
        <v>59</v>
      </c>
      <c r="C17" s="116" t="s">
        <v>60</v>
      </c>
      <c r="D17" s="117"/>
      <c r="E17" s="117"/>
      <c r="F17" s="118" t="s">
        <v>61</v>
      </c>
      <c r="G17" s="756" t="s">
        <v>62</v>
      </c>
      <c r="H17" s="758" t="s">
        <v>39</v>
      </c>
      <c r="I17" s="736" t="s">
        <v>63</v>
      </c>
      <c r="J17" s="736">
        <v>1</v>
      </c>
      <c r="K17" s="869">
        <v>30000000</v>
      </c>
      <c r="L17" s="870">
        <v>30000000</v>
      </c>
      <c r="M17" s="61" t="str">
        <f t="shared" si="1"/>
        <v/>
      </c>
      <c r="N17" s="62" t="str">
        <f t="shared" si="2"/>
        <v/>
      </c>
      <c r="O17" s="119"/>
      <c r="P17" s="64" t="str">
        <f t="shared" si="7"/>
        <v/>
      </c>
      <c r="Q17" s="65"/>
      <c r="R17" s="66"/>
      <c r="S17" s="67" t="str">
        <f t="shared" ref="S17:S47" si="8">IF(P17="","",IF(Q17&gt;P17,1,(Q17/P17)))</f>
        <v/>
      </c>
      <c r="T17" s="68" t="str">
        <f t="shared" si="4"/>
        <v>Sin Iniciar</v>
      </c>
      <c r="U17" s="650" t="str">
        <f t="shared" si="5"/>
        <v>6</v>
      </c>
      <c r="V17" s="120"/>
      <c r="W17" s="71">
        <f t="shared" si="0"/>
        <v>1</v>
      </c>
      <c r="X17" s="115"/>
    </row>
    <row r="18" spans="1:24" s="5" customFormat="1" ht="29.25" hidden="1" customHeight="1" outlineLevel="4" thickBot="1" x14ac:dyDescent="0.3">
      <c r="A18" s="749"/>
      <c r="B18" s="867"/>
      <c r="C18" s="116" t="s">
        <v>64</v>
      </c>
      <c r="D18" s="117"/>
      <c r="E18" s="117"/>
      <c r="F18" s="118" t="s">
        <v>65</v>
      </c>
      <c r="G18" s="756"/>
      <c r="H18" s="758"/>
      <c r="I18" s="736"/>
      <c r="J18" s="736"/>
      <c r="K18" s="736"/>
      <c r="L18" s="761"/>
      <c r="M18" s="61" t="str">
        <f t="shared" si="1"/>
        <v/>
      </c>
      <c r="N18" s="62" t="str">
        <f t="shared" si="2"/>
        <v/>
      </c>
      <c r="O18" s="119"/>
      <c r="P18" s="64" t="str">
        <f t="shared" si="7"/>
        <v/>
      </c>
      <c r="Q18" s="65"/>
      <c r="R18" s="66"/>
      <c r="S18" s="67" t="str">
        <f t="shared" si="8"/>
        <v/>
      </c>
      <c r="T18" s="68" t="str">
        <f t="shared" si="4"/>
        <v>Sin Iniciar</v>
      </c>
      <c r="U18" s="650" t="str">
        <f t="shared" si="5"/>
        <v>6</v>
      </c>
      <c r="V18" s="120"/>
      <c r="W18" s="71">
        <f t="shared" si="0"/>
        <v>1</v>
      </c>
      <c r="X18" s="115"/>
    </row>
    <row r="19" spans="1:24" s="5" customFormat="1" ht="29.25" hidden="1" customHeight="1" outlineLevel="4" thickBot="1" x14ac:dyDescent="0.3">
      <c r="A19" s="749"/>
      <c r="B19" s="867" t="s">
        <v>66</v>
      </c>
      <c r="C19" s="116" t="s">
        <v>67</v>
      </c>
      <c r="D19" s="117"/>
      <c r="E19" s="117"/>
      <c r="F19" s="118" t="s">
        <v>68</v>
      </c>
      <c r="G19" s="756" t="s">
        <v>69</v>
      </c>
      <c r="H19" s="758" t="s">
        <v>70</v>
      </c>
      <c r="I19" s="736" t="s">
        <v>45</v>
      </c>
      <c r="J19" s="736">
        <v>1</v>
      </c>
      <c r="K19" s="738">
        <v>50000000</v>
      </c>
      <c r="L19" s="739">
        <f>+K19*J19</f>
        <v>50000000</v>
      </c>
      <c r="M19" s="61" t="str">
        <f t="shared" si="1"/>
        <v/>
      </c>
      <c r="N19" s="62" t="str">
        <f t="shared" si="2"/>
        <v/>
      </c>
      <c r="O19" s="119"/>
      <c r="P19" s="64" t="str">
        <f t="shared" si="7"/>
        <v/>
      </c>
      <c r="Q19" s="65"/>
      <c r="R19" s="66"/>
      <c r="S19" s="67" t="str">
        <f t="shared" si="8"/>
        <v/>
      </c>
      <c r="T19" s="68" t="str">
        <f t="shared" si="4"/>
        <v>Sin Iniciar</v>
      </c>
      <c r="U19" s="650" t="str">
        <f t="shared" si="5"/>
        <v>6</v>
      </c>
      <c r="V19" s="120"/>
      <c r="W19" s="71">
        <f t="shared" si="0"/>
        <v>1</v>
      </c>
      <c r="X19" s="115"/>
    </row>
    <row r="20" spans="1:24" s="5" customFormat="1" ht="29.25" hidden="1" customHeight="1" outlineLevel="4" thickBot="1" x14ac:dyDescent="0.3">
      <c r="A20" s="749"/>
      <c r="B20" s="867"/>
      <c r="C20" s="116" t="s">
        <v>71</v>
      </c>
      <c r="D20" s="117"/>
      <c r="E20" s="117"/>
      <c r="F20" s="118" t="s">
        <v>72</v>
      </c>
      <c r="G20" s="756"/>
      <c r="H20" s="758"/>
      <c r="I20" s="736"/>
      <c r="J20" s="736"/>
      <c r="K20" s="738"/>
      <c r="L20" s="739"/>
      <c r="M20" s="61" t="str">
        <f t="shared" si="1"/>
        <v/>
      </c>
      <c r="N20" s="62" t="str">
        <f t="shared" si="2"/>
        <v/>
      </c>
      <c r="O20" s="119"/>
      <c r="P20" s="64" t="str">
        <f t="shared" si="7"/>
        <v/>
      </c>
      <c r="Q20" s="65"/>
      <c r="R20" s="66"/>
      <c r="S20" s="67" t="str">
        <f t="shared" si="8"/>
        <v/>
      </c>
      <c r="T20" s="68" t="str">
        <f t="shared" si="4"/>
        <v>Sin Iniciar</v>
      </c>
      <c r="U20" s="650" t="str">
        <f t="shared" si="5"/>
        <v>6</v>
      </c>
      <c r="V20" s="120"/>
      <c r="W20" s="71">
        <f t="shared" si="0"/>
        <v>1</v>
      </c>
      <c r="X20" s="115"/>
    </row>
    <row r="21" spans="1:24" s="5" customFormat="1" ht="29.25" hidden="1" customHeight="1" outlineLevel="4" thickBot="1" x14ac:dyDescent="0.3">
      <c r="A21" s="749"/>
      <c r="B21" s="867"/>
      <c r="C21" s="116" t="s">
        <v>73</v>
      </c>
      <c r="D21" s="117"/>
      <c r="E21" s="117"/>
      <c r="F21" s="118" t="s">
        <v>74</v>
      </c>
      <c r="G21" s="121" t="s">
        <v>75</v>
      </c>
      <c r="H21" s="122" t="s">
        <v>75</v>
      </c>
      <c r="I21" s="122" t="s">
        <v>75</v>
      </c>
      <c r="J21" s="122" t="s">
        <v>75</v>
      </c>
      <c r="K21" s="122" t="s">
        <v>75</v>
      </c>
      <c r="L21" s="123" t="s">
        <v>75</v>
      </c>
      <c r="M21" s="61" t="str">
        <f t="shared" si="1"/>
        <v/>
      </c>
      <c r="N21" s="62" t="str">
        <f t="shared" si="2"/>
        <v/>
      </c>
      <c r="O21" s="119"/>
      <c r="P21" s="64" t="str">
        <f t="shared" si="7"/>
        <v/>
      </c>
      <c r="Q21" s="65"/>
      <c r="R21" s="66"/>
      <c r="S21" s="67" t="str">
        <f t="shared" si="8"/>
        <v/>
      </c>
      <c r="T21" s="68" t="str">
        <f t="shared" si="4"/>
        <v>Sin Iniciar</v>
      </c>
      <c r="U21" s="650" t="str">
        <f t="shared" si="5"/>
        <v>6</v>
      </c>
      <c r="V21" s="120"/>
      <c r="W21" s="71">
        <f t="shared" si="0"/>
        <v>1</v>
      </c>
      <c r="X21" s="115"/>
    </row>
    <row r="22" spans="1:24" s="5" customFormat="1" ht="29.25" hidden="1" customHeight="1" outlineLevel="4" thickBot="1" x14ac:dyDescent="0.3">
      <c r="A22" s="749"/>
      <c r="B22" s="124" t="s">
        <v>76</v>
      </c>
      <c r="C22" s="116" t="s">
        <v>77</v>
      </c>
      <c r="D22" s="117"/>
      <c r="E22" s="117"/>
      <c r="F22" s="118" t="s">
        <v>78</v>
      </c>
      <c r="G22" s="121" t="s">
        <v>79</v>
      </c>
      <c r="H22" s="122" t="s">
        <v>39</v>
      </c>
      <c r="I22" s="122" t="s">
        <v>75</v>
      </c>
      <c r="J22" s="122" t="s">
        <v>75</v>
      </c>
      <c r="K22" s="122" t="s">
        <v>75</v>
      </c>
      <c r="L22" s="123" t="s">
        <v>75</v>
      </c>
      <c r="M22" s="61" t="str">
        <f t="shared" si="1"/>
        <v/>
      </c>
      <c r="N22" s="62" t="str">
        <f t="shared" si="2"/>
        <v/>
      </c>
      <c r="O22" s="119"/>
      <c r="P22" s="64" t="str">
        <f t="shared" si="7"/>
        <v/>
      </c>
      <c r="Q22" s="65"/>
      <c r="R22" s="66"/>
      <c r="S22" s="67" t="str">
        <f t="shared" si="8"/>
        <v/>
      </c>
      <c r="T22" s="68" t="str">
        <f t="shared" si="4"/>
        <v>Sin Iniciar</v>
      </c>
      <c r="U22" s="650" t="str">
        <f t="shared" si="5"/>
        <v>6</v>
      </c>
      <c r="V22" s="120"/>
      <c r="W22" s="71">
        <f t="shared" si="0"/>
        <v>1</v>
      </c>
      <c r="X22" s="115"/>
    </row>
    <row r="23" spans="1:24" s="5" customFormat="1" ht="29.25" hidden="1" customHeight="1" outlineLevel="4" thickBot="1" x14ac:dyDescent="0.3">
      <c r="A23" s="749"/>
      <c r="B23" s="867" t="s">
        <v>80</v>
      </c>
      <c r="C23" s="116" t="s">
        <v>81</v>
      </c>
      <c r="D23" s="117"/>
      <c r="E23" s="117"/>
      <c r="F23" s="118" t="s">
        <v>82</v>
      </c>
      <c r="G23" s="121" t="s">
        <v>75</v>
      </c>
      <c r="H23" s="122"/>
      <c r="I23" s="122" t="s">
        <v>75</v>
      </c>
      <c r="J23" s="122" t="s">
        <v>75</v>
      </c>
      <c r="K23" s="122" t="s">
        <v>75</v>
      </c>
      <c r="L23" s="123" t="s">
        <v>75</v>
      </c>
      <c r="M23" s="61" t="str">
        <f t="shared" si="1"/>
        <v/>
      </c>
      <c r="N23" s="62" t="str">
        <f t="shared" si="2"/>
        <v/>
      </c>
      <c r="O23" s="119"/>
      <c r="P23" s="64" t="str">
        <f t="shared" si="7"/>
        <v/>
      </c>
      <c r="Q23" s="65"/>
      <c r="R23" s="66"/>
      <c r="S23" s="67" t="str">
        <f t="shared" si="8"/>
        <v/>
      </c>
      <c r="T23" s="68" t="str">
        <f t="shared" si="4"/>
        <v>Sin Iniciar</v>
      </c>
      <c r="U23" s="650" t="str">
        <f t="shared" si="5"/>
        <v>6</v>
      </c>
      <c r="V23" s="70" t="s">
        <v>83</v>
      </c>
      <c r="W23" s="71">
        <f t="shared" si="0"/>
        <v>1</v>
      </c>
      <c r="X23" s="115"/>
    </row>
    <row r="24" spans="1:24" s="5" customFormat="1" ht="29.25" hidden="1" customHeight="1" outlineLevel="4" thickBot="1" x14ac:dyDescent="0.3">
      <c r="A24" s="749"/>
      <c r="B24" s="867"/>
      <c r="C24" s="116" t="s">
        <v>84</v>
      </c>
      <c r="D24" s="117"/>
      <c r="E24" s="117"/>
      <c r="F24" s="118" t="s">
        <v>85</v>
      </c>
      <c r="G24" s="121" t="s">
        <v>75</v>
      </c>
      <c r="H24" s="122" t="s">
        <v>75</v>
      </c>
      <c r="I24" s="122" t="s">
        <v>75</v>
      </c>
      <c r="J24" s="122" t="s">
        <v>75</v>
      </c>
      <c r="K24" s="122" t="s">
        <v>75</v>
      </c>
      <c r="L24" s="123" t="s">
        <v>75</v>
      </c>
      <c r="M24" s="61" t="str">
        <f t="shared" si="1"/>
        <v/>
      </c>
      <c r="N24" s="62" t="str">
        <f t="shared" si="2"/>
        <v/>
      </c>
      <c r="O24" s="119"/>
      <c r="P24" s="64" t="str">
        <f t="shared" si="7"/>
        <v/>
      </c>
      <c r="Q24" s="65"/>
      <c r="R24" s="66">
        <f>+Q24</f>
        <v>0</v>
      </c>
      <c r="S24" s="67" t="str">
        <f t="shared" si="8"/>
        <v/>
      </c>
      <c r="T24" s="68" t="str">
        <f t="shared" si="4"/>
        <v>Sin Iniciar</v>
      </c>
      <c r="U24" s="650" t="str">
        <f>+IF(T24="","",IF(T24="Sin Iniciar","6",IF(T24="Crítico","L",IF(T24="En Proceso","K",IF(T24="Normal","J","B")))))</f>
        <v>6</v>
      </c>
      <c r="V24" s="120"/>
      <c r="W24" s="71">
        <f t="shared" si="0"/>
        <v>1</v>
      </c>
      <c r="X24" s="115"/>
    </row>
    <row r="25" spans="1:24" s="5" customFormat="1" ht="29.25" hidden="1" customHeight="1" outlineLevel="4" thickBot="1" x14ac:dyDescent="0.3">
      <c r="A25" s="749"/>
      <c r="B25" s="879"/>
      <c r="C25" s="125" t="s">
        <v>86</v>
      </c>
      <c r="D25" s="126"/>
      <c r="E25" s="126"/>
      <c r="F25" s="127"/>
      <c r="G25" s="128"/>
      <c r="H25" s="129"/>
      <c r="I25" s="129"/>
      <c r="J25" s="129"/>
      <c r="K25" s="129"/>
      <c r="L25" s="130"/>
      <c r="M25" s="131"/>
      <c r="N25" s="62" t="str">
        <f t="shared" si="2"/>
        <v/>
      </c>
      <c r="O25" s="132"/>
      <c r="P25" s="64" t="str">
        <f t="shared" si="7"/>
        <v/>
      </c>
      <c r="Q25" s="133"/>
      <c r="R25" s="66">
        <f t="shared" ref="R25:R30" si="9">+Q25</f>
        <v>0</v>
      </c>
      <c r="S25" s="67" t="str">
        <f t="shared" si="8"/>
        <v/>
      </c>
      <c r="T25" s="68" t="str">
        <f t="shared" si="4"/>
        <v>Sin Iniciar</v>
      </c>
      <c r="U25" s="650" t="str">
        <f t="shared" ref="U25:U30" si="10">+IF(T25="","",IF(T25="Sin Iniciar","6",IF(T25="Crítico","L",IF(T25="En Proceso","K",IF(T25="Normal","J","B")))))</f>
        <v>6</v>
      </c>
      <c r="V25" s="134"/>
      <c r="W25" s="71">
        <f t="shared" si="0"/>
        <v>1</v>
      </c>
      <c r="X25" s="115"/>
    </row>
    <row r="26" spans="1:24" s="5" customFormat="1" ht="29.25" hidden="1" customHeight="1" outlineLevel="4" thickBot="1" x14ac:dyDescent="0.3">
      <c r="A26" s="749"/>
      <c r="B26" s="879"/>
      <c r="C26" s="135" t="s">
        <v>87</v>
      </c>
      <c r="D26" s="126"/>
      <c r="E26" s="126"/>
      <c r="F26" s="127"/>
      <c r="G26" s="128"/>
      <c r="H26" s="129"/>
      <c r="I26" s="129"/>
      <c r="J26" s="129"/>
      <c r="K26" s="129"/>
      <c r="L26" s="130"/>
      <c r="M26" s="131"/>
      <c r="N26" s="62" t="str">
        <f t="shared" si="2"/>
        <v/>
      </c>
      <c r="O26" s="132"/>
      <c r="P26" s="64" t="str">
        <f t="shared" si="7"/>
        <v/>
      </c>
      <c r="Q26" s="133"/>
      <c r="R26" s="66">
        <f t="shared" si="9"/>
        <v>0</v>
      </c>
      <c r="S26" s="67" t="str">
        <f t="shared" si="8"/>
        <v/>
      </c>
      <c r="T26" s="68" t="str">
        <f t="shared" si="4"/>
        <v>Sin Iniciar</v>
      </c>
      <c r="U26" s="650" t="str">
        <f t="shared" si="10"/>
        <v>6</v>
      </c>
      <c r="V26" s="134"/>
      <c r="W26" s="71">
        <f t="shared" si="0"/>
        <v>1</v>
      </c>
      <c r="X26" s="115"/>
    </row>
    <row r="27" spans="1:24" s="5" customFormat="1" ht="29.25" hidden="1" customHeight="1" outlineLevel="4" thickBot="1" x14ac:dyDescent="0.3">
      <c r="A27" s="749"/>
      <c r="B27" s="879"/>
      <c r="C27" s="135" t="s">
        <v>88</v>
      </c>
      <c r="D27" s="126"/>
      <c r="E27" s="126"/>
      <c r="F27" s="127"/>
      <c r="G27" s="128"/>
      <c r="H27" s="129"/>
      <c r="I27" s="129"/>
      <c r="J27" s="129"/>
      <c r="K27" s="129"/>
      <c r="L27" s="130"/>
      <c r="M27" s="131"/>
      <c r="N27" s="62" t="str">
        <f t="shared" si="2"/>
        <v/>
      </c>
      <c r="O27" s="132"/>
      <c r="P27" s="64" t="str">
        <f t="shared" si="7"/>
        <v/>
      </c>
      <c r="Q27" s="133"/>
      <c r="R27" s="66">
        <f t="shared" si="9"/>
        <v>0</v>
      </c>
      <c r="S27" s="67" t="str">
        <f t="shared" si="8"/>
        <v/>
      </c>
      <c r="T27" s="68" t="str">
        <f t="shared" si="4"/>
        <v>Sin Iniciar</v>
      </c>
      <c r="U27" s="650" t="str">
        <f t="shared" si="10"/>
        <v>6</v>
      </c>
      <c r="V27" s="134"/>
      <c r="W27" s="71">
        <f t="shared" si="0"/>
        <v>1</v>
      </c>
      <c r="X27" s="115"/>
    </row>
    <row r="28" spans="1:24" s="5" customFormat="1" ht="29.25" hidden="1" customHeight="1" outlineLevel="4" thickBot="1" x14ac:dyDescent="0.3">
      <c r="A28" s="749"/>
      <c r="B28" s="879"/>
      <c r="C28" s="135" t="s">
        <v>89</v>
      </c>
      <c r="D28" s="126"/>
      <c r="E28" s="126"/>
      <c r="F28" s="127"/>
      <c r="G28" s="128"/>
      <c r="H28" s="129"/>
      <c r="I28" s="129"/>
      <c r="J28" s="129"/>
      <c r="K28" s="129"/>
      <c r="L28" s="130"/>
      <c r="M28" s="131"/>
      <c r="N28" s="62" t="str">
        <f t="shared" si="2"/>
        <v/>
      </c>
      <c r="O28" s="132"/>
      <c r="P28" s="64" t="str">
        <f t="shared" si="7"/>
        <v/>
      </c>
      <c r="Q28" s="133"/>
      <c r="R28" s="66">
        <f t="shared" si="9"/>
        <v>0</v>
      </c>
      <c r="S28" s="67" t="str">
        <f t="shared" si="8"/>
        <v/>
      </c>
      <c r="T28" s="68" t="str">
        <f t="shared" si="4"/>
        <v>Sin Iniciar</v>
      </c>
      <c r="U28" s="650" t="str">
        <f t="shared" si="10"/>
        <v>6</v>
      </c>
      <c r="V28" s="134"/>
      <c r="W28" s="71">
        <f t="shared" si="0"/>
        <v>1</v>
      </c>
      <c r="X28" s="115"/>
    </row>
    <row r="29" spans="1:24" s="5" customFormat="1" ht="29.25" hidden="1" customHeight="1" outlineLevel="4" thickBot="1" x14ac:dyDescent="0.3">
      <c r="A29" s="749"/>
      <c r="B29" s="879"/>
      <c r="C29" s="135" t="s">
        <v>90</v>
      </c>
      <c r="D29" s="126"/>
      <c r="E29" s="126"/>
      <c r="F29" s="127"/>
      <c r="G29" s="128"/>
      <c r="H29" s="129"/>
      <c r="I29" s="129"/>
      <c r="J29" s="129"/>
      <c r="K29" s="129"/>
      <c r="L29" s="130"/>
      <c r="M29" s="131"/>
      <c r="N29" s="62" t="str">
        <f t="shared" si="2"/>
        <v/>
      </c>
      <c r="O29" s="132"/>
      <c r="P29" s="64" t="str">
        <f t="shared" si="7"/>
        <v/>
      </c>
      <c r="Q29" s="133"/>
      <c r="R29" s="66">
        <f t="shared" si="9"/>
        <v>0</v>
      </c>
      <c r="S29" s="67" t="str">
        <f t="shared" si="8"/>
        <v/>
      </c>
      <c r="T29" s="68" t="str">
        <f t="shared" si="4"/>
        <v>Sin Iniciar</v>
      </c>
      <c r="U29" s="650" t="str">
        <f t="shared" si="10"/>
        <v>6</v>
      </c>
      <c r="V29" s="134"/>
      <c r="W29" s="71">
        <f t="shared" si="0"/>
        <v>1</v>
      </c>
      <c r="X29" s="115"/>
    </row>
    <row r="30" spans="1:24" s="5" customFormat="1" ht="29.25" hidden="1" customHeight="1" outlineLevel="4" thickBot="1" x14ac:dyDescent="0.3">
      <c r="A30" s="749"/>
      <c r="B30" s="879"/>
      <c r="C30" s="135" t="s">
        <v>91</v>
      </c>
      <c r="D30" s="126"/>
      <c r="E30" s="126"/>
      <c r="F30" s="127"/>
      <c r="G30" s="128"/>
      <c r="H30" s="129"/>
      <c r="I30" s="129"/>
      <c r="J30" s="129"/>
      <c r="K30" s="129"/>
      <c r="L30" s="130"/>
      <c r="M30" s="131"/>
      <c r="N30" s="62" t="str">
        <f t="shared" si="2"/>
        <v/>
      </c>
      <c r="O30" s="132"/>
      <c r="P30" s="64" t="str">
        <f t="shared" si="7"/>
        <v/>
      </c>
      <c r="Q30" s="133"/>
      <c r="R30" s="66">
        <f t="shared" si="9"/>
        <v>0</v>
      </c>
      <c r="S30" s="67" t="str">
        <f t="shared" si="8"/>
        <v/>
      </c>
      <c r="T30" s="68" t="str">
        <f t="shared" si="4"/>
        <v>Sin Iniciar</v>
      </c>
      <c r="U30" s="650" t="str">
        <f t="shared" si="10"/>
        <v>6</v>
      </c>
      <c r="V30" s="134"/>
      <c r="W30" s="71">
        <f t="shared" si="0"/>
        <v>1</v>
      </c>
      <c r="X30" s="115"/>
    </row>
    <row r="31" spans="1:24" s="5" customFormat="1" ht="29.25" hidden="1" customHeight="1" outlineLevel="3" collapsed="1" thickBot="1" x14ac:dyDescent="0.3">
      <c r="A31" s="749"/>
      <c r="B31" s="872" t="s">
        <v>92</v>
      </c>
      <c r="C31" s="880"/>
      <c r="D31" s="880"/>
      <c r="E31" s="880"/>
      <c r="F31" s="881"/>
      <c r="G31" s="104"/>
      <c r="H31" s="105"/>
      <c r="I31" s="106"/>
      <c r="J31" s="107"/>
      <c r="K31" s="105"/>
      <c r="L31" s="108"/>
      <c r="M31" s="43" t="str">
        <f t="shared" si="1"/>
        <v/>
      </c>
      <c r="N31" s="44" t="str">
        <f t="shared" si="2"/>
        <v/>
      </c>
      <c r="O31" s="111"/>
      <c r="P31" s="136" t="str">
        <f t="shared" si="7"/>
        <v/>
      </c>
      <c r="Q31" s="137"/>
      <c r="R31" s="138"/>
      <c r="S31" s="139"/>
      <c r="T31" s="140"/>
      <c r="U31" s="648"/>
      <c r="V31" s="142"/>
      <c r="W31" s="71"/>
      <c r="X31" s="115"/>
    </row>
    <row r="32" spans="1:24" s="5" customFormat="1" ht="29.25" hidden="1" customHeight="1" outlineLevel="4" thickBot="1" x14ac:dyDescent="0.3">
      <c r="A32" s="749"/>
      <c r="B32" s="867" t="s">
        <v>93</v>
      </c>
      <c r="C32" s="116" t="s">
        <v>93</v>
      </c>
      <c r="D32" s="117">
        <v>42826</v>
      </c>
      <c r="E32" s="117">
        <v>42855</v>
      </c>
      <c r="F32" s="143" t="s">
        <v>94</v>
      </c>
      <c r="G32" s="144" t="s">
        <v>75</v>
      </c>
      <c r="H32" s="122" t="s">
        <v>75</v>
      </c>
      <c r="I32" s="122" t="s">
        <v>75</v>
      </c>
      <c r="J32" s="122" t="s">
        <v>75</v>
      </c>
      <c r="K32" s="122" t="s">
        <v>75</v>
      </c>
      <c r="L32" s="123" t="s">
        <v>75</v>
      </c>
      <c r="M32" s="61" t="str">
        <f t="shared" si="1"/>
        <v/>
      </c>
      <c r="N32" s="62" t="str">
        <f t="shared" si="2"/>
        <v/>
      </c>
      <c r="O32" s="119"/>
      <c r="P32" s="64" t="str">
        <f t="shared" si="7"/>
        <v/>
      </c>
      <c r="Q32" s="65"/>
      <c r="R32" s="66"/>
      <c r="S32" s="67" t="str">
        <f t="shared" si="8"/>
        <v/>
      </c>
      <c r="T32" s="68" t="str">
        <f t="shared" si="4"/>
        <v>Sin Iniciar</v>
      </c>
      <c r="U32" s="650" t="str">
        <f t="shared" si="5"/>
        <v>6</v>
      </c>
      <c r="V32" s="120"/>
      <c r="W32" s="71">
        <f t="shared" si="0"/>
        <v>1</v>
      </c>
      <c r="X32" s="115"/>
    </row>
    <row r="33" spans="1:24" s="5" customFormat="1" ht="29.25" hidden="1" customHeight="1" outlineLevel="4" thickBot="1" x14ac:dyDescent="0.3">
      <c r="A33" s="749"/>
      <c r="B33" s="867"/>
      <c r="C33" s="116" t="s">
        <v>95</v>
      </c>
      <c r="D33" s="117">
        <v>42887</v>
      </c>
      <c r="E33" s="117">
        <v>43069</v>
      </c>
      <c r="F33" s="143" t="s">
        <v>74</v>
      </c>
      <c r="G33" s="144" t="s">
        <v>75</v>
      </c>
      <c r="H33" s="122" t="s">
        <v>75</v>
      </c>
      <c r="I33" s="122" t="s">
        <v>75</v>
      </c>
      <c r="J33" s="122" t="s">
        <v>75</v>
      </c>
      <c r="K33" s="122" t="s">
        <v>75</v>
      </c>
      <c r="L33" s="123" t="s">
        <v>75</v>
      </c>
      <c r="M33" s="61" t="str">
        <f t="shared" si="1"/>
        <v/>
      </c>
      <c r="N33" s="62" t="str">
        <f t="shared" si="2"/>
        <v/>
      </c>
      <c r="O33" s="119"/>
      <c r="P33" s="64" t="str">
        <f t="shared" si="7"/>
        <v/>
      </c>
      <c r="Q33" s="65"/>
      <c r="R33" s="66"/>
      <c r="S33" s="67" t="str">
        <f t="shared" si="8"/>
        <v/>
      </c>
      <c r="T33" s="68" t="str">
        <f t="shared" si="4"/>
        <v>Sin Iniciar</v>
      </c>
      <c r="U33" s="650" t="str">
        <f t="shared" si="5"/>
        <v>6</v>
      </c>
      <c r="V33" s="120"/>
      <c r="W33" s="71">
        <f t="shared" si="0"/>
        <v>1</v>
      </c>
      <c r="X33" s="115"/>
    </row>
    <row r="34" spans="1:24" s="5" customFormat="1" ht="29.25" hidden="1" customHeight="1" outlineLevel="4" thickBot="1" x14ac:dyDescent="0.3">
      <c r="A34" s="749"/>
      <c r="B34" s="867" t="s">
        <v>96</v>
      </c>
      <c r="C34" s="116" t="s">
        <v>97</v>
      </c>
      <c r="D34" s="117">
        <v>42870</v>
      </c>
      <c r="E34" s="117">
        <v>42901</v>
      </c>
      <c r="F34" s="868" t="s">
        <v>98</v>
      </c>
      <c r="G34" s="756" t="s">
        <v>99</v>
      </c>
      <c r="H34" s="758" t="s">
        <v>39</v>
      </c>
      <c r="I34" s="736" t="s">
        <v>40</v>
      </c>
      <c r="J34" s="736">
        <v>1</v>
      </c>
      <c r="K34" s="738">
        <v>9205860</v>
      </c>
      <c r="L34" s="739">
        <v>9205860</v>
      </c>
      <c r="M34" s="61" t="str">
        <f t="shared" si="1"/>
        <v/>
      </c>
      <c r="N34" s="62" t="str">
        <f t="shared" si="2"/>
        <v/>
      </c>
      <c r="O34" s="119"/>
      <c r="P34" s="64" t="str">
        <f t="shared" si="7"/>
        <v/>
      </c>
      <c r="Q34" s="65"/>
      <c r="R34" s="66"/>
      <c r="S34" s="67" t="str">
        <f t="shared" si="8"/>
        <v/>
      </c>
      <c r="T34" s="68" t="str">
        <f t="shared" si="4"/>
        <v>Sin Iniciar</v>
      </c>
      <c r="U34" s="650" t="str">
        <f t="shared" si="5"/>
        <v>6</v>
      </c>
      <c r="V34" s="120"/>
      <c r="W34" s="71">
        <f t="shared" si="0"/>
        <v>1</v>
      </c>
      <c r="X34" s="115"/>
    </row>
    <row r="35" spans="1:24" s="5" customFormat="1" ht="29.25" hidden="1" customHeight="1" outlineLevel="4" thickBot="1" x14ac:dyDescent="0.3">
      <c r="A35" s="749"/>
      <c r="B35" s="867"/>
      <c r="C35" s="116" t="s">
        <v>100</v>
      </c>
      <c r="D35" s="117">
        <v>42902</v>
      </c>
      <c r="E35" s="117">
        <v>42963</v>
      </c>
      <c r="F35" s="868"/>
      <c r="G35" s="756"/>
      <c r="H35" s="758"/>
      <c r="I35" s="736"/>
      <c r="J35" s="736"/>
      <c r="K35" s="738"/>
      <c r="L35" s="739"/>
      <c r="M35" s="61" t="str">
        <f t="shared" si="1"/>
        <v/>
      </c>
      <c r="N35" s="62" t="str">
        <f t="shared" si="2"/>
        <v/>
      </c>
      <c r="O35" s="119"/>
      <c r="P35" s="64" t="str">
        <f t="shared" si="7"/>
        <v/>
      </c>
      <c r="Q35" s="65"/>
      <c r="R35" s="66"/>
      <c r="S35" s="67" t="str">
        <f t="shared" si="8"/>
        <v/>
      </c>
      <c r="T35" s="68" t="str">
        <f t="shared" si="4"/>
        <v>Sin Iniciar</v>
      </c>
      <c r="U35" s="650" t="str">
        <f t="shared" si="5"/>
        <v>6</v>
      </c>
      <c r="V35" s="120"/>
      <c r="W35" s="71">
        <f t="shared" si="0"/>
        <v>1</v>
      </c>
      <c r="X35" s="115"/>
    </row>
    <row r="36" spans="1:24" s="5" customFormat="1" ht="29.25" hidden="1" customHeight="1" outlineLevel="4" thickBot="1" x14ac:dyDescent="0.3">
      <c r="A36" s="749"/>
      <c r="B36" s="867" t="s">
        <v>101</v>
      </c>
      <c r="C36" s="116" t="s">
        <v>102</v>
      </c>
      <c r="D36" s="117">
        <v>42964</v>
      </c>
      <c r="E36" s="117">
        <v>42995</v>
      </c>
      <c r="F36" s="143"/>
      <c r="G36" s="756" t="s">
        <v>103</v>
      </c>
      <c r="H36" s="737" t="s">
        <v>104</v>
      </c>
      <c r="I36" s="738" t="s">
        <v>105</v>
      </c>
      <c r="J36" s="738" t="s">
        <v>105</v>
      </c>
      <c r="K36" s="738" t="s">
        <v>105</v>
      </c>
      <c r="L36" s="739" t="s">
        <v>105</v>
      </c>
      <c r="M36" s="61" t="str">
        <f t="shared" si="1"/>
        <v/>
      </c>
      <c r="N36" s="62" t="str">
        <f t="shared" si="2"/>
        <v/>
      </c>
      <c r="O36" s="119"/>
      <c r="P36" s="64" t="str">
        <f t="shared" si="7"/>
        <v/>
      </c>
      <c r="Q36" s="65"/>
      <c r="R36" s="66"/>
      <c r="S36" s="67" t="str">
        <f t="shared" si="8"/>
        <v/>
      </c>
      <c r="T36" s="68" t="str">
        <f t="shared" si="4"/>
        <v>Sin Iniciar</v>
      </c>
      <c r="U36" s="650" t="str">
        <f t="shared" si="5"/>
        <v>6</v>
      </c>
      <c r="V36" s="120"/>
      <c r="W36" s="71">
        <f t="shared" si="0"/>
        <v>1</v>
      </c>
      <c r="X36" s="115"/>
    </row>
    <row r="37" spans="1:24" s="5" customFormat="1" ht="29.25" hidden="1" customHeight="1" outlineLevel="4" thickBot="1" x14ac:dyDescent="0.3">
      <c r="A37" s="749"/>
      <c r="B37" s="867"/>
      <c r="C37" s="116" t="s">
        <v>106</v>
      </c>
      <c r="D37" s="117">
        <v>42995</v>
      </c>
      <c r="E37" s="117">
        <v>43056</v>
      </c>
      <c r="F37" s="868"/>
      <c r="G37" s="756"/>
      <c r="H37" s="737"/>
      <c r="I37" s="738"/>
      <c r="J37" s="738"/>
      <c r="K37" s="738"/>
      <c r="L37" s="739"/>
      <c r="M37" s="61" t="str">
        <f t="shared" si="1"/>
        <v/>
      </c>
      <c r="N37" s="62" t="str">
        <f t="shared" si="2"/>
        <v/>
      </c>
      <c r="O37" s="119"/>
      <c r="P37" s="64" t="str">
        <f t="shared" si="7"/>
        <v/>
      </c>
      <c r="Q37" s="65"/>
      <c r="R37" s="66"/>
      <c r="S37" s="67" t="str">
        <f t="shared" si="8"/>
        <v/>
      </c>
      <c r="T37" s="68" t="str">
        <f t="shared" si="4"/>
        <v>Sin Iniciar</v>
      </c>
      <c r="U37" s="650" t="str">
        <f t="shared" si="5"/>
        <v>6</v>
      </c>
      <c r="V37" s="120"/>
      <c r="W37" s="71">
        <f t="shared" si="0"/>
        <v>1</v>
      </c>
      <c r="X37" s="115"/>
    </row>
    <row r="38" spans="1:24" s="5" customFormat="1" ht="29.25" hidden="1" customHeight="1" outlineLevel="4" thickBot="1" x14ac:dyDescent="0.3">
      <c r="A38" s="749"/>
      <c r="B38" s="867"/>
      <c r="C38" s="116" t="s">
        <v>107</v>
      </c>
      <c r="D38" s="117">
        <v>43101</v>
      </c>
      <c r="E38" s="117">
        <v>43101</v>
      </c>
      <c r="F38" s="868"/>
      <c r="G38" s="756"/>
      <c r="H38" s="737"/>
      <c r="I38" s="738"/>
      <c r="J38" s="738"/>
      <c r="K38" s="738"/>
      <c r="L38" s="739"/>
      <c r="M38" s="61">
        <f t="shared" si="1"/>
        <v>0</v>
      </c>
      <c r="N38" s="62" t="str">
        <f t="shared" si="2"/>
        <v/>
      </c>
      <c r="O38" s="119"/>
      <c r="P38" s="64" t="str">
        <f t="shared" si="7"/>
        <v/>
      </c>
      <c r="Q38" s="65"/>
      <c r="R38" s="66"/>
      <c r="S38" s="67" t="str">
        <f t="shared" si="8"/>
        <v/>
      </c>
      <c r="T38" s="68" t="str">
        <f t="shared" si="4"/>
        <v>Sin Iniciar</v>
      </c>
      <c r="U38" s="650" t="str">
        <f t="shared" si="5"/>
        <v>6</v>
      </c>
      <c r="V38" s="120"/>
      <c r="W38" s="71">
        <f t="shared" si="0"/>
        <v>1</v>
      </c>
      <c r="X38" s="115"/>
    </row>
    <row r="39" spans="1:24" s="5" customFormat="1" ht="29.25" hidden="1" customHeight="1" outlineLevel="4" thickBot="1" x14ac:dyDescent="0.3">
      <c r="A39" s="749"/>
      <c r="B39" s="867"/>
      <c r="C39" s="116" t="s">
        <v>108</v>
      </c>
      <c r="D39" s="117">
        <v>43101</v>
      </c>
      <c r="E39" s="117">
        <v>43101</v>
      </c>
      <c r="F39" s="143"/>
      <c r="G39" s="756"/>
      <c r="H39" s="737"/>
      <c r="I39" s="738"/>
      <c r="J39" s="738"/>
      <c r="K39" s="738"/>
      <c r="L39" s="739"/>
      <c r="M39" s="61">
        <f t="shared" si="1"/>
        <v>0</v>
      </c>
      <c r="N39" s="62" t="str">
        <f t="shared" si="2"/>
        <v/>
      </c>
      <c r="O39" s="119"/>
      <c r="P39" s="64" t="str">
        <f t="shared" si="7"/>
        <v/>
      </c>
      <c r="Q39" s="65"/>
      <c r="R39" s="66"/>
      <c r="S39" s="67" t="str">
        <f t="shared" si="8"/>
        <v/>
      </c>
      <c r="T39" s="68" t="str">
        <f t="shared" si="4"/>
        <v>Sin Iniciar</v>
      </c>
      <c r="U39" s="650" t="str">
        <f t="shared" si="5"/>
        <v>6</v>
      </c>
      <c r="V39" s="120"/>
      <c r="W39" s="71">
        <f t="shared" si="0"/>
        <v>1</v>
      </c>
      <c r="X39" s="115"/>
    </row>
    <row r="40" spans="1:24" s="5" customFormat="1" ht="29.25" hidden="1" customHeight="1" outlineLevel="4" thickBot="1" x14ac:dyDescent="0.3">
      <c r="A40" s="749"/>
      <c r="B40" s="867" t="s">
        <v>109</v>
      </c>
      <c r="C40" s="116" t="s">
        <v>110</v>
      </c>
      <c r="D40" s="145"/>
      <c r="E40" s="145"/>
      <c r="F40" s="868" t="s">
        <v>111</v>
      </c>
      <c r="G40" s="144" t="s">
        <v>75</v>
      </c>
      <c r="H40" s="122" t="s">
        <v>75</v>
      </c>
      <c r="I40" s="122" t="s">
        <v>75</v>
      </c>
      <c r="J40" s="122" t="s">
        <v>75</v>
      </c>
      <c r="K40" s="122" t="s">
        <v>75</v>
      </c>
      <c r="L40" s="123" t="s">
        <v>75</v>
      </c>
      <c r="M40" s="61" t="str">
        <f t="shared" si="1"/>
        <v/>
      </c>
      <c r="N40" s="62" t="str">
        <f t="shared" si="2"/>
        <v/>
      </c>
      <c r="O40" s="119"/>
      <c r="P40" s="64" t="str">
        <f t="shared" si="7"/>
        <v/>
      </c>
      <c r="Q40" s="65"/>
      <c r="R40" s="66"/>
      <c r="S40" s="67" t="str">
        <f t="shared" si="8"/>
        <v/>
      </c>
      <c r="T40" s="68" t="str">
        <f t="shared" si="4"/>
        <v>Sin Iniciar</v>
      </c>
      <c r="U40" s="650" t="str">
        <f t="shared" si="5"/>
        <v>6</v>
      </c>
      <c r="V40" s="120"/>
      <c r="W40" s="71">
        <f t="shared" si="0"/>
        <v>1</v>
      </c>
      <c r="X40" s="115"/>
    </row>
    <row r="41" spans="1:24" s="5" customFormat="1" ht="29.25" hidden="1" customHeight="1" outlineLevel="4" thickBot="1" x14ac:dyDescent="0.3">
      <c r="A41" s="749"/>
      <c r="B41" s="867"/>
      <c r="C41" s="116" t="s">
        <v>112</v>
      </c>
      <c r="D41" s="145"/>
      <c r="E41" s="145"/>
      <c r="F41" s="868"/>
      <c r="G41" s="144" t="s">
        <v>75</v>
      </c>
      <c r="H41" s="122" t="s">
        <v>75</v>
      </c>
      <c r="I41" s="122" t="s">
        <v>75</v>
      </c>
      <c r="J41" s="122" t="s">
        <v>75</v>
      </c>
      <c r="K41" s="122" t="s">
        <v>75</v>
      </c>
      <c r="L41" s="123" t="s">
        <v>75</v>
      </c>
      <c r="M41" s="61" t="str">
        <f t="shared" si="1"/>
        <v/>
      </c>
      <c r="N41" s="62" t="str">
        <f t="shared" si="2"/>
        <v/>
      </c>
      <c r="O41" s="119"/>
      <c r="P41" s="64" t="str">
        <f t="shared" si="7"/>
        <v/>
      </c>
      <c r="Q41" s="65"/>
      <c r="R41" s="66"/>
      <c r="S41" s="67" t="str">
        <f t="shared" si="8"/>
        <v/>
      </c>
      <c r="T41" s="68" t="str">
        <f t="shared" si="4"/>
        <v>Sin Iniciar</v>
      </c>
      <c r="U41" s="650" t="str">
        <f t="shared" si="5"/>
        <v>6</v>
      </c>
      <c r="V41" s="120"/>
      <c r="W41" s="71">
        <f t="shared" si="0"/>
        <v>1</v>
      </c>
      <c r="X41" s="115"/>
    </row>
    <row r="42" spans="1:24" s="5" customFormat="1" ht="29.25" hidden="1" customHeight="1" outlineLevel="4" thickBot="1" x14ac:dyDescent="0.3">
      <c r="A42" s="749"/>
      <c r="B42" s="867" t="s">
        <v>113</v>
      </c>
      <c r="C42" s="116" t="s">
        <v>114</v>
      </c>
      <c r="D42" s="117">
        <v>42901</v>
      </c>
      <c r="E42" s="117">
        <v>42931</v>
      </c>
      <c r="F42" s="143" t="s">
        <v>115</v>
      </c>
      <c r="G42" s="144" t="s">
        <v>75</v>
      </c>
      <c r="H42" s="122" t="s">
        <v>75</v>
      </c>
      <c r="I42" s="122" t="s">
        <v>75</v>
      </c>
      <c r="J42" s="122" t="s">
        <v>75</v>
      </c>
      <c r="K42" s="122" t="s">
        <v>75</v>
      </c>
      <c r="L42" s="123" t="s">
        <v>75</v>
      </c>
      <c r="M42" s="61" t="str">
        <f t="shared" si="1"/>
        <v/>
      </c>
      <c r="N42" s="62" t="str">
        <f t="shared" si="2"/>
        <v/>
      </c>
      <c r="O42" s="119"/>
      <c r="P42" s="64" t="str">
        <f t="shared" si="7"/>
        <v/>
      </c>
      <c r="Q42" s="65"/>
      <c r="R42" s="66"/>
      <c r="S42" s="67" t="str">
        <f t="shared" si="8"/>
        <v/>
      </c>
      <c r="T42" s="68" t="str">
        <f t="shared" si="4"/>
        <v>Sin Iniciar</v>
      </c>
      <c r="U42" s="650" t="str">
        <f t="shared" si="5"/>
        <v>6</v>
      </c>
      <c r="V42" s="120"/>
      <c r="W42" s="71">
        <f t="shared" si="0"/>
        <v>1</v>
      </c>
      <c r="X42" s="115"/>
    </row>
    <row r="43" spans="1:24" s="5" customFormat="1" ht="29.25" hidden="1" customHeight="1" outlineLevel="4" thickBot="1" x14ac:dyDescent="0.3">
      <c r="A43" s="749"/>
      <c r="B43" s="867"/>
      <c r="C43" s="116" t="s">
        <v>116</v>
      </c>
      <c r="D43" s="117">
        <v>42901</v>
      </c>
      <c r="E43" s="117">
        <v>42931</v>
      </c>
      <c r="F43" s="143" t="s">
        <v>117</v>
      </c>
      <c r="G43" s="121"/>
      <c r="H43" s="122"/>
      <c r="I43" s="54"/>
      <c r="J43" s="58"/>
      <c r="K43" s="146"/>
      <c r="L43" s="147">
        <f t="shared" ref="L43" si="11">+K43*J43</f>
        <v>0</v>
      </c>
      <c r="M43" s="61" t="str">
        <f t="shared" si="1"/>
        <v/>
      </c>
      <c r="N43" s="62" t="str">
        <f t="shared" si="2"/>
        <v/>
      </c>
      <c r="O43" s="119"/>
      <c r="P43" s="64" t="str">
        <f t="shared" si="7"/>
        <v/>
      </c>
      <c r="Q43" s="65"/>
      <c r="R43" s="66"/>
      <c r="S43" s="67" t="str">
        <f t="shared" si="8"/>
        <v/>
      </c>
      <c r="T43" s="68" t="str">
        <f t="shared" si="4"/>
        <v>Sin Iniciar</v>
      </c>
      <c r="U43" s="650" t="str">
        <f t="shared" si="5"/>
        <v>6</v>
      </c>
      <c r="V43" s="120"/>
      <c r="W43" s="71">
        <f t="shared" si="0"/>
        <v>1</v>
      </c>
      <c r="X43" s="115"/>
    </row>
    <row r="44" spans="1:24" s="5" customFormat="1" ht="29.25" hidden="1" customHeight="1" outlineLevel="4" thickBot="1" x14ac:dyDescent="0.3">
      <c r="A44" s="749"/>
      <c r="B44" s="875"/>
      <c r="C44" s="148" t="s">
        <v>118</v>
      </c>
      <c r="D44" s="149">
        <v>43101</v>
      </c>
      <c r="E44" s="149">
        <v>43101</v>
      </c>
      <c r="F44" s="150" t="s">
        <v>119</v>
      </c>
      <c r="G44" s="151"/>
      <c r="H44" s="152"/>
      <c r="I44" s="77"/>
      <c r="J44" s="77"/>
      <c r="K44" s="153"/>
      <c r="L44" s="154"/>
      <c r="M44" s="80">
        <f t="shared" si="1"/>
        <v>0</v>
      </c>
      <c r="N44" s="81" t="str">
        <f t="shared" si="2"/>
        <v/>
      </c>
      <c r="O44" s="155"/>
      <c r="P44" s="82" t="str">
        <f t="shared" si="7"/>
        <v/>
      </c>
      <c r="Q44" s="83"/>
      <c r="R44" s="84"/>
      <c r="S44" s="85" t="str">
        <f t="shared" si="8"/>
        <v/>
      </c>
      <c r="T44" s="86" t="str">
        <f t="shared" si="4"/>
        <v>Sin Iniciar</v>
      </c>
      <c r="U44" s="653" t="str">
        <f t="shared" si="5"/>
        <v>6</v>
      </c>
      <c r="V44" s="156"/>
      <c r="W44" s="71">
        <f t="shared" si="0"/>
        <v>1</v>
      </c>
      <c r="X44" s="115"/>
    </row>
    <row r="45" spans="1:24" s="5" customFormat="1" ht="29.25" hidden="1" customHeight="1" outlineLevel="3" collapsed="1" thickBot="1" x14ac:dyDescent="0.3">
      <c r="A45" s="749"/>
      <c r="B45" s="876" t="s">
        <v>120</v>
      </c>
      <c r="C45" s="877"/>
      <c r="D45" s="877"/>
      <c r="E45" s="877"/>
      <c r="F45" s="878"/>
      <c r="G45" s="157"/>
      <c r="H45" s="158"/>
      <c r="I45" s="159"/>
      <c r="J45" s="160"/>
      <c r="K45" s="158"/>
      <c r="L45" s="161"/>
      <c r="M45" s="162" t="str">
        <f t="shared" si="1"/>
        <v/>
      </c>
      <c r="N45" s="163" t="str">
        <f t="shared" si="2"/>
        <v/>
      </c>
      <c r="O45" s="164"/>
      <c r="P45" s="165" t="str">
        <f t="shared" si="7"/>
        <v/>
      </c>
      <c r="Q45" s="166"/>
      <c r="R45" s="167"/>
      <c r="S45" s="168"/>
      <c r="T45" s="169"/>
      <c r="U45" s="651" t="str">
        <f t="shared" si="5"/>
        <v/>
      </c>
      <c r="V45" s="171"/>
      <c r="W45" s="71"/>
      <c r="X45" s="115"/>
    </row>
    <row r="46" spans="1:24" s="5" customFormat="1" ht="29.25" hidden="1" customHeight="1" outlineLevel="4" thickBot="1" x14ac:dyDescent="0.3">
      <c r="A46" s="749"/>
      <c r="B46" s="172" t="s">
        <v>121</v>
      </c>
      <c r="C46" s="173" t="s">
        <v>122</v>
      </c>
      <c r="D46" s="174">
        <v>42751</v>
      </c>
      <c r="E46" s="174">
        <v>43085</v>
      </c>
      <c r="F46" s="175"/>
      <c r="G46" s="176" t="s">
        <v>75</v>
      </c>
      <c r="H46" s="177" t="s">
        <v>75</v>
      </c>
      <c r="I46" s="178" t="s">
        <v>75</v>
      </c>
      <c r="J46" s="178" t="s">
        <v>75</v>
      </c>
      <c r="K46" s="178" t="s">
        <v>75</v>
      </c>
      <c r="L46" s="179" t="s">
        <v>75</v>
      </c>
      <c r="M46" s="180">
        <f t="shared" si="1"/>
        <v>334</v>
      </c>
      <c r="N46" s="181" t="str">
        <f t="shared" si="2"/>
        <v>X</v>
      </c>
      <c r="O46" s="182"/>
      <c r="P46" s="183">
        <f t="shared" si="7"/>
        <v>0.22155688622754491</v>
      </c>
      <c r="Q46" s="184">
        <f>+P46</f>
        <v>0.22155688622754491</v>
      </c>
      <c r="R46" s="185"/>
      <c r="S46" s="186"/>
      <c r="T46" s="187" t="str">
        <f t="shared" si="4"/>
        <v>Sin Iniciar</v>
      </c>
      <c r="U46" s="655" t="str">
        <f t="shared" si="5"/>
        <v>6</v>
      </c>
      <c r="V46" s="188"/>
      <c r="W46" s="71">
        <f t="shared" si="0"/>
        <v>1</v>
      </c>
      <c r="X46" s="115"/>
    </row>
    <row r="47" spans="1:24" s="5" customFormat="1" ht="29.25" hidden="1" customHeight="1" outlineLevel="3" collapsed="1" thickBot="1" x14ac:dyDescent="0.3">
      <c r="A47" s="749"/>
      <c r="B47" s="858" t="s">
        <v>123</v>
      </c>
      <c r="C47" s="859"/>
      <c r="D47" s="859"/>
      <c r="E47" s="859"/>
      <c r="F47" s="860"/>
      <c r="G47" s="189"/>
      <c r="H47" s="190"/>
      <c r="I47" s="191"/>
      <c r="J47" s="192"/>
      <c r="K47" s="190"/>
      <c r="L47" s="193"/>
      <c r="M47" s="180" t="str">
        <f t="shared" si="1"/>
        <v/>
      </c>
      <c r="N47" s="181" t="str">
        <f t="shared" si="2"/>
        <v/>
      </c>
      <c r="O47" s="182"/>
      <c r="P47" s="183" t="str">
        <f t="shared" si="7"/>
        <v/>
      </c>
      <c r="Q47" s="184"/>
      <c r="R47" s="185"/>
      <c r="S47" s="186" t="str">
        <f t="shared" si="8"/>
        <v/>
      </c>
      <c r="T47" s="187"/>
      <c r="U47" s="655"/>
      <c r="V47" s="188"/>
      <c r="W47" s="71"/>
      <c r="X47" s="115"/>
    </row>
    <row r="48" spans="1:24" s="5" customFormat="1" ht="29.25" hidden="1" customHeight="1" outlineLevel="3" thickBot="1" x14ac:dyDescent="0.3">
      <c r="A48" s="871"/>
      <c r="B48" s="194" t="s">
        <v>124</v>
      </c>
      <c r="C48" s="195" t="s">
        <v>125</v>
      </c>
      <c r="D48" s="196">
        <v>42751</v>
      </c>
      <c r="E48" s="196">
        <v>42794</v>
      </c>
      <c r="F48" s="197"/>
      <c r="G48" s="198" t="s">
        <v>126</v>
      </c>
      <c r="H48" s="199" t="s">
        <v>39</v>
      </c>
      <c r="I48" s="200" t="s">
        <v>75</v>
      </c>
      <c r="J48" s="200">
        <v>1</v>
      </c>
      <c r="K48" s="201">
        <v>27500000</v>
      </c>
      <c r="L48" s="202">
        <f>+K48*J48</f>
        <v>27500000</v>
      </c>
      <c r="M48" s="203">
        <f t="shared" si="1"/>
        <v>43</v>
      </c>
      <c r="N48" s="204" t="str">
        <f t="shared" si="2"/>
        <v/>
      </c>
      <c r="O48" s="205" t="s">
        <v>127</v>
      </c>
      <c r="P48" s="206">
        <v>1</v>
      </c>
      <c r="Q48" s="207">
        <v>1</v>
      </c>
      <c r="R48" s="208">
        <f>+Q48</f>
        <v>1</v>
      </c>
      <c r="S48" s="209"/>
      <c r="T48" s="210" t="str">
        <f t="shared" si="4"/>
        <v>Sin Iniciar</v>
      </c>
      <c r="U48" s="654" t="str">
        <f t="shared" si="5"/>
        <v>6</v>
      </c>
      <c r="V48" s="211"/>
      <c r="W48" s="71">
        <f t="shared" si="0"/>
        <v>0</v>
      </c>
      <c r="X48" s="115"/>
    </row>
    <row r="49" spans="1:24" s="103" customFormat="1" ht="29.25" hidden="1" customHeight="1" outlineLevel="1" collapsed="1" thickBot="1" x14ac:dyDescent="0.3">
      <c r="A49" s="717" t="s">
        <v>128</v>
      </c>
      <c r="B49" s="718"/>
      <c r="C49" s="719"/>
      <c r="D49" s="89"/>
      <c r="E49" s="90"/>
      <c r="F49" s="91"/>
      <c r="G49" s="92"/>
      <c r="H49" s="92"/>
      <c r="I49" s="93"/>
      <c r="J49" s="94"/>
      <c r="K49" s="92"/>
      <c r="L49" s="92"/>
      <c r="M49" s="95" t="str">
        <f t="shared" si="1"/>
        <v/>
      </c>
      <c r="N49" s="93" t="str">
        <f t="shared" si="2"/>
        <v/>
      </c>
      <c r="O49" s="96"/>
      <c r="P49" s="212">
        <f>+IFERROR(SUMPRODUCT(P16:P48,M16:M48)/SUM(M16:M48),0)</f>
        <v>0.31034482758620691</v>
      </c>
      <c r="Q49" s="213">
        <f>+IFERROR(SUMPRODUCT(Q16:Q48,M16:M48)/SUM(M16:M48),0)</f>
        <v>0.31034482758620691</v>
      </c>
      <c r="R49" s="214">
        <f>+IFERROR(SUMPRODUCT(R16:R48,M16:M48)/SUM(M16:M48),0)</f>
        <v>0.11405835543766578</v>
      </c>
      <c r="S49" s="212">
        <f>+Q49/P49</f>
        <v>1</v>
      </c>
      <c r="T49" s="100" t="str">
        <f t="shared" si="4"/>
        <v>Normal</v>
      </c>
      <c r="U49" s="647" t="str">
        <f t="shared" si="5"/>
        <v>J</v>
      </c>
      <c r="V49" s="216"/>
      <c r="W49" s="71">
        <f t="shared" si="0"/>
        <v>0.88594164456233426</v>
      </c>
      <c r="X49" s="102"/>
    </row>
    <row r="50" spans="1:24" s="5" customFormat="1" ht="29.25" hidden="1" customHeight="1" outlineLevel="2" thickBot="1" x14ac:dyDescent="0.3">
      <c r="A50" s="768" t="s">
        <v>129</v>
      </c>
      <c r="B50" s="852" t="s">
        <v>130</v>
      </c>
      <c r="C50" s="36" t="s">
        <v>131</v>
      </c>
      <c r="D50" s="217">
        <v>42750</v>
      </c>
      <c r="E50" s="217">
        <v>42794</v>
      </c>
      <c r="F50" s="38" t="s">
        <v>132</v>
      </c>
      <c r="G50" s="218" t="s">
        <v>133</v>
      </c>
      <c r="H50" s="36" t="s">
        <v>39</v>
      </c>
      <c r="I50" s="36" t="s">
        <v>45</v>
      </c>
      <c r="J50" s="40">
        <v>1</v>
      </c>
      <c r="K50" s="41">
        <v>19019000</v>
      </c>
      <c r="L50" s="42">
        <f>+K50*J50</f>
        <v>19019000</v>
      </c>
      <c r="M50" s="109">
        <f t="shared" si="1"/>
        <v>44</v>
      </c>
      <c r="N50" s="44" t="str">
        <f t="shared" si="2"/>
        <v/>
      </c>
      <c r="O50" s="219" t="s">
        <v>134</v>
      </c>
      <c r="P50" s="136" t="str">
        <f t="shared" ref="P50:P81" si="12">+IF(N50="","",IFERROR(IF(MONTH($C$2)&lt;MONTH(D50),"",IF(E50&lt;$C$2,1,IF(D50&lt;$C$2,($C$2-D50)/(E50-D50),0))),0))</f>
        <v/>
      </c>
      <c r="Q50" s="137">
        <v>1</v>
      </c>
      <c r="R50" s="138">
        <f>+Q50</f>
        <v>1</v>
      </c>
      <c r="S50" s="139" t="str">
        <f t="shared" ref="S50:S113" si="13">IF(P50="","",IF(Q50&gt;P50,1,(Q50/P50)))</f>
        <v/>
      </c>
      <c r="T50" s="140" t="str">
        <f t="shared" si="4"/>
        <v>Sin Iniciar</v>
      </c>
      <c r="U50" s="648" t="str">
        <f t="shared" si="5"/>
        <v>6</v>
      </c>
      <c r="V50" s="142" t="s">
        <v>135</v>
      </c>
      <c r="W50" s="71">
        <f>1-R50</f>
        <v>0</v>
      </c>
      <c r="X50" s="115"/>
    </row>
    <row r="51" spans="1:24" s="5" customFormat="1" ht="29.25" hidden="1" customHeight="1" outlineLevel="2" thickBot="1" x14ac:dyDescent="0.3">
      <c r="A51" s="769"/>
      <c r="B51" s="853"/>
      <c r="C51" s="54" t="s">
        <v>136</v>
      </c>
      <c r="D51" s="220">
        <v>42750</v>
      </c>
      <c r="E51" s="220">
        <v>42794</v>
      </c>
      <c r="F51" s="56" t="s">
        <v>137</v>
      </c>
      <c r="G51" s="121"/>
      <c r="H51" s="54"/>
      <c r="I51" s="54"/>
      <c r="J51" s="58"/>
      <c r="K51" s="59"/>
      <c r="L51" s="60">
        <f>+K51*J51</f>
        <v>0</v>
      </c>
      <c r="M51" s="221">
        <f t="shared" si="1"/>
        <v>44</v>
      </c>
      <c r="N51" s="62" t="str">
        <f t="shared" si="2"/>
        <v/>
      </c>
      <c r="O51" s="72" t="s">
        <v>138</v>
      </c>
      <c r="P51" s="64">
        <v>1</v>
      </c>
      <c r="Q51" s="65">
        <v>1</v>
      </c>
      <c r="R51" s="138">
        <f t="shared" ref="R51:R81" si="14">+Q51</f>
        <v>1</v>
      </c>
      <c r="S51" s="67">
        <f t="shared" si="13"/>
        <v>1</v>
      </c>
      <c r="T51" s="68" t="str">
        <f t="shared" si="4"/>
        <v>Terminado</v>
      </c>
      <c r="U51" s="650" t="str">
        <f t="shared" si="5"/>
        <v>B</v>
      </c>
      <c r="V51" s="120" t="s">
        <v>139</v>
      </c>
      <c r="W51" s="71">
        <f t="shared" ref="W51:W114" si="15">1-R51</f>
        <v>0</v>
      </c>
      <c r="X51" s="115"/>
    </row>
    <row r="52" spans="1:24" s="5" customFormat="1" ht="29.25" hidden="1" customHeight="1" outlineLevel="2" thickBot="1" x14ac:dyDescent="0.3">
      <c r="A52" s="769"/>
      <c r="B52" s="853"/>
      <c r="C52" s="54" t="s">
        <v>140</v>
      </c>
      <c r="D52" s="220">
        <v>42795</v>
      </c>
      <c r="E52" s="220">
        <v>42885</v>
      </c>
      <c r="F52" s="56" t="s">
        <v>141</v>
      </c>
      <c r="G52" s="121"/>
      <c r="H52" s="54"/>
      <c r="I52" s="54"/>
      <c r="J52" s="58"/>
      <c r="K52" s="59"/>
      <c r="L52" s="60">
        <f t="shared" ref="L52:L62" si="16">+K52*J52</f>
        <v>0</v>
      </c>
      <c r="M52" s="221">
        <f t="shared" si="1"/>
        <v>90</v>
      </c>
      <c r="N52" s="62" t="str">
        <f t="shared" si="2"/>
        <v>X</v>
      </c>
      <c r="O52" s="72" t="s">
        <v>142</v>
      </c>
      <c r="P52" s="64">
        <f t="shared" si="12"/>
        <v>0.33333333333333331</v>
      </c>
      <c r="Q52" s="65">
        <f>+P52</f>
        <v>0.33333333333333331</v>
      </c>
      <c r="R52" s="138">
        <f t="shared" si="14"/>
        <v>0.33333333333333331</v>
      </c>
      <c r="S52" s="67">
        <f t="shared" si="13"/>
        <v>1</v>
      </c>
      <c r="T52" s="68" t="str">
        <f t="shared" si="4"/>
        <v>Normal</v>
      </c>
      <c r="U52" s="650" t="str">
        <f t="shared" si="5"/>
        <v>J</v>
      </c>
      <c r="V52" s="120" t="s">
        <v>143</v>
      </c>
      <c r="W52" s="71">
        <f t="shared" si="15"/>
        <v>0.66666666666666674</v>
      </c>
      <c r="X52" s="115"/>
    </row>
    <row r="53" spans="1:24" s="5" customFormat="1" ht="29.25" hidden="1" customHeight="1" outlineLevel="2" thickBot="1" x14ac:dyDescent="0.3">
      <c r="A53" s="769"/>
      <c r="B53" s="853"/>
      <c r="C53" s="54" t="s">
        <v>144</v>
      </c>
      <c r="D53" s="220">
        <v>42880</v>
      </c>
      <c r="E53" s="220">
        <v>42916</v>
      </c>
      <c r="F53" s="56" t="s">
        <v>145</v>
      </c>
      <c r="G53" s="121" t="s">
        <v>146</v>
      </c>
      <c r="H53" s="54" t="s">
        <v>147</v>
      </c>
      <c r="I53" s="54" t="s">
        <v>40</v>
      </c>
      <c r="J53" s="58">
        <v>1</v>
      </c>
      <c r="K53" s="59">
        <v>7500000</v>
      </c>
      <c r="L53" s="60">
        <f t="shared" si="16"/>
        <v>7500000</v>
      </c>
      <c r="M53" s="221" t="str">
        <f t="shared" si="1"/>
        <v/>
      </c>
      <c r="N53" s="62" t="str">
        <f t="shared" si="2"/>
        <v/>
      </c>
      <c r="O53" s="72"/>
      <c r="P53" s="64" t="str">
        <f t="shared" si="12"/>
        <v/>
      </c>
      <c r="Q53" s="65"/>
      <c r="R53" s="138">
        <f t="shared" si="14"/>
        <v>0</v>
      </c>
      <c r="S53" s="67" t="str">
        <f t="shared" si="13"/>
        <v/>
      </c>
      <c r="T53" s="68" t="str">
        <f t="shared" si="4"/>
        <v>Sin Iniciar</v>
      </c>
      <c r="U53" s="650" t="str">
        <f t="shared" si="5"/>
        <v>6</v>
      </c>
      <c r="V53" s="120"/>
      <c r="W53" s="71">
        <f t="shared" si="15"/>
        <v>1</v>
      </c>
      <c r="X53" s="115"/>
    </row>
    <row r="54" spans="1:24" s="5" customFormat="1" ht="29.25" hidden="1" customHeight="1" outlineLevel="2" thickBot="1" x14ac:dyDescent="0.3">
      <c r="A54" s="769"/>
      <c r="B54" s="853"/>
      <c r="C54" s="54" t="s">
        <v>148</v>
      </c>
      <c r="D54" s="220">
        <v>42781</v>
      </c>
      <c r="E54" s="220">
        <v>42794</v>
      </c>
      <c r="F54" s="56" t="s">
        <v>149</v>
      </c>
      <c r="G54" s="121" t="s">
        <v>150</v>
      </c>
      <c r="H54" s="54" t="s">
        <v>91</v>
      </c>
      <c r="I54" s="54" t="s">
        <v>45</v>
      </c>
      <c r="J54" s="58">
        <v>1</v>
      </c>
      <c r="K54" s="59">
        <v>0</v>
      </c>
      <c r="L54" s="60">
        <f t="shared" si="16"/>
        <v>0</v>
      </c>
      <c r="M54" s="221">
        <f t="shared" si="1"/>
        <v>13</v>
      </c>
      <c r="N54" s="62" t="str">
        <f t="shared" si="2"/>
        <v/>
      </c>
      <c r="O54" s="72" t="s">
        <v>151</v>
      </c>
      <c r="P54" s="64">
        <v>1</v>
      </c>
      <c r="Q54" s="65">
        <v>1</v>
      </c>
      <c r="R54" s="138">
        <f t="shared" si="14"/>
        <v>1</v>
      </c>
      <c r="S54" s="67">
        <f t="shared" si="13"/>
        <v>1</v>
      </c>
      <c r="T54" s="68" t="str">
        <f t="shared" si="4"/>
        <v>Terminado</v>
      </c>
      <c r="U54" s="650" t="str">
        <f t="shared" si="5"/>
        <v>B</v>
      </c>
      <c r="V54" s="120"/>
      <c r="W54" s="71">
        <f t="shared" si="15"/>
        <v>0</v>
      </c>
      <c r="X54" s="115"/>
    </row>
    <row r="55" spans="1:24" s="5" customFormat="1" ht="43.5" hidden="1" customHeight="1" outlineLevel="2" thickBot="1" x14ac:dyDescent="0.3">
      <c r="A55" s="769"/>
      <c r="B55" s="853"/>
      <c r="C55" s="54" t="s">
        <v>152</v>
      </c>
      <c r="D55" s="220">
        <v>42795</v>
      </c>
      <c r="E55" s="220">
        <v>42824</v>
      </c>
      <c r="F55" s="222" t="s">
        <v>153</v>
      </c>
      <c r="G55" s="121"/>
      <c r="H55" s="54"/>
      <c r="I55" s="54"/>
      <c r="J55" s="58"/>
      <c r="K55" s="59"/>
      <c r="L55" s="60">
        <f t="shared" si="16"/>
        <v>0</v>
      </c>
      <c r="M55" s="221">
        <f t="shared" si="1"/>
        <v>29</v>
      </c>
      <c r="N55" s="62" t="str">
        <f t="shared" si="2"/>
        <v>X</v>
      </c>
      <c r="O55" s="72" t="s">
        <v>154</v>
      </c>
      <c r="P55" s="64">
        <f t="shared" si="12"/>
        <v>1</v>
      </c>
      <c r="Q55" s="65"/>
      <c r="R55" s="138">
        <f t="shared" si="14"/>
        <v>0</v>
      </c>
      <c r="S55" s="67">
        <f t="shared" si="13"/>
        <v>0</v>
      </c>
      <c r="T55" s="68" t="str">
        <f t="shared" si="4"/>
        <v>Crítico</v>
      </c>
      <c r="U55" s="650" t="str">
        <f t="shared" si="5"/>
        <v>L</v>
      </c>
      <c r="V55" s="120"/>
      <c r="W55" s="71">
        <f t="shared" si="15"/>
        <v>1</v>
      </c>
      <c r="X55" s="115"/>
    </row>
    <row r="56" spans="1:24" s="5" customFormat="1" ht="29.25" hidden="1" customHeight="1" outlineLevel="2" thickBot="1" x14ac:dyDescent="0.3">
      <c r="A56" s="769"/>
      <c r="B56" s="853"/>
      <c r="C56" s="54" t="s">
        <v>155</v>
      </c>
      <c r="D56" s="220">
        <v>42856</v>
      </c>
      <c r="E56" s="220">
        <v>42885</v>
      </c>
      <c r="F56" s="222" t="s">
        <v>153</v>
      </c>
      <c r="G56" s="121"/>
      <c r="H56" s="54"/>
      <c r="I56" s="54"/>
      <c r="J56" s="58"/>
      <c r="K56" s="59"/>
      <c r="L56" s="60">
        <f t="shared" si="16"/>
        <v>0</v>
      </c>
      <c r="M56" s="221" t="str">
        <f t="shared" si="1"/>
        <v/>
      </c>
      <c r="N56" s="62" t="str">
        <f t="shared" si="2"/>
        <v/>
      </c>
      <c r="O56" s="72" t="s">
        <v>154</v>
      </c>
      <c r="P56" s="64" t="str">
        <f t="shared" si="12"/>
        <v/>
      </c>
      <c r="Q56" s="65"/>
      <c r="R56" s="138">
        <f t="shared" si="14"/>
        <v>0</v>
      </c>
      <c r="S56" s="67" t="str">
        <f t="shared" si="13"/>
        <v/>
      </c>
      <c r="T56" s="68" t="str">
        <f t="shared" si="4"/>
        <v>Sin Iniciar</v>
      </c>
      <c r="U56" s="650" t="str">
        <f t="shared" si="5"/>
        <v>6</v>
      </c>
      <c r="V56" s="120"/>
      <c r="W56" s="71">
        <f t="shared" si="15"/>
        <v>1</v>
      </c>
      <c r="X56" s="115"/>
    </row>
    <row r="57" spans="1:24" s="5" customFormat="1" ht="29.25" hidden="1" customHeight="1" outlineLevel="2" thickBot="1" x14ac:dyDescent="0.3">
      <c r="A57" s="769"/>
      <c r="B57" s="853"/>
      <c r="C57" s="54" t="s">
        <v>156</v>
      </c>
      <c r="D57" s="220">
        <v>42856</v>
      </c>
      <c r="E57" s="220">
        <v>42885</v>
      </c>
      <c r="F57" s="56" t="s">
        <v>157</v>
      </c>
      <c r="G57" s="121"/>
      <c r="H57" s="54"/>
      <c r="I57" s="54"/>
      <c r="J57" s="58"/>
      <c r="K57" s="59"/>
      <c r="L57" s="60">
        <f t="shared" si="16"/>
        <v>0</v>
      </c>
      <c r="M57" s="221" t="str">
        <f t="shared" si="1"/>
        <v/>
      </c>
      <c r="N57" s="62" t="str">
        <f t="shared" si="2"/>
        <v/>
      </c>
      <c r="O57" s="72" t="s">
        <v>154</v>
      </c>
      <c r="P57" s="64" t="str">
        <f t="shared" si="12"/>
        <v/>
      </c>
      <c r="Q57" s="65"/>
      <c r="R57" s="138">
        <f t="shared" si="14"/>
        <v>0</v>
      </c>
      <c r="S57" s="67" t="str">
        <f t="shared" si="13"/>
        <v/>
      </c>
      <c r="T57" s="68" t="str">
        <f t="shared" si="4"/>
        <v>Sin Iniciar</v>
      </c>
      <c r="U57" s="650" t="str">
        <f t="shared" si="5"/>
        <v>6</v>
      </c>
      <c r="V57" s="120"/>
      <c r="W57" s="71">
        <f t="shared" si="15"/>
        <v>1</v>
      </c>
      <c r="X57" s="115"/>
    </row>
    <row r="58" spans="1:24" s="5" customFormat="1" ht="29.25" hidden="1" customHeight="1" outlineLevel="2" thickBot="1" x14ac:dyDescent="0.3">
      <c r="A58" s="769"/>
      <c r="B58" s="854"/>
      <c r="C58" s="73" t="s">
        <v>158</v>
      </c>
      <c r="D58" s="223">
        <v>42750</v>
      </c>
      <c r="E58" s="223">
        <v>42916</v>
      </c>
      <c r="F58" s="75" t="s">
        <v>159</v>
      </c>
      <c r="G58" s="151"/>
      <c r="H58" s="73"/>
      <c r="I58" s="73"/>
      <c r="J58" s="77"/>
      <c r="K58" s="78"/>
      <c r="L58" s="79">
        <f t="shared" si="16"/>
        <v>0</v>
      </c>
      <c r="M58" s="224">
        <f t="shared" si="1"/>
        <v>166</v>
      </c>
      <c r="N58" s="81" t="str">
        <f t="shared" si="2"/>
        <v>X</v>
      </c>
      <c r="O58" s="225" t="s">
        <v>160</v>
      </c>
      <c r="P58" s="82">
        <f t="shared" si="12"/>
        <v>0.45180722891566266</v>
      </c>
      <c r="Q58" s="83">
        <f>+P58</f>
        <v>0.45180722891566266</v>
      </c>
      <c r="R58" s="138">
        <f t="shared" si="14"/>
        <v>0.45180722891566266</v>
      </c>
      <c r="S58" s="85">
        <f t="shared" si="13"/>
        <v>1</v>
      </c>
      <c r="T58" s="86" t="str">
        <f t="shared" si="4"/>
        <v>Normal</v>
      </c>
      <c r="U58" s="653" t="str">
        <f t="shared" si="5"/>
        <v>J</v>
      </c>
      <c r="V58" s="156" t="s">
        <v>161</v>
      </c>
      <c r="W58" s="71">
        <f t="shared" si="15"/>
        <v>0.54819277108433728</v>
      </c>
      <c r="X58" s="115"/>
    </row>
    <row r="59" spans="1:24" s="5" customFormat="1" ht="29.25" hidden="1" customHeight="1" outlineLevel="2" thickBot="1" x14ac:dyDescent="0.3">
      <c r="A59" s="769"/>
      <c r="B59" s="861" t="s">
        <v>162</v>
      </c>
      <c r="C59" s="36" t="s">
        <v>163</v>
      </c>
      <c r="D59" s="217">
        <v>42717</v>
      </c>
      <c r="E59" s="217">
        <v>43069</v>
      </c>
      <c r="F59" s="38" t="s">
        <v>164</v>
      </c>
      <c r="G59" s="218"/>
      <c r="H59" s="36"/>
      <c r="I59" s="36"/>
      <c r="J59" s="40"/>
      <c r="K59" s="41"/>
      <c r="L59" s="42">
        <f t="shared" si="16"/>
        <v>0</v>
      </c>
      <c r="M59" s="109" t="str">
        <f t="shared" si="1"/>
        <v/>
      </c>
      <c r="N59" s="44" t="str">
        <f t="shared" si="2"/>
        <v/>
      </c>
      <c r="O59" s="111"/>
      <c r="P59" s="136" t="str">
        <f t="shared" si="12"/>
        <v/>
      </c>
      <c r="Q59" s="137"/>
      <c r="R59" s="138">
        <f t="shared" si="14"/>
        <v>0</v>
      </c>
      <c r="S59" s="139" t="str">
        <f t="shared" si="13"/>
        <v/>
      </c>
      <c r="T59" s="140" t="str">
        <f t="shared" si="4"/>
        <v>Sin Iniciar</v>
      </c>
      <c r="U59" s="648" t="str">
        <f t="shared" si="5"/>
        <v>6</v>
      </c>
      <c r="V59" s="142"/>
      <c r="W59" s="71">
        <f t="shared" si="15"/>
        <v>1</v>
      </c>
      <c r="X59" s="115"/>
    </row>
    <row r="60" spans="1:24" s="5" customFormat="1" ht="29.25" hidden="1" customHeight="1" outlineLevel="2" thickBot="1" x14ac:dyDescent="0.3">
      <c r="A60" s="769"/>
      <c r="B60" s="862"/>
      <c r="C60" s="54" t="s">
        <v>165</v>
      </c>
      <c r="D60" s="220">
        <v>42750</v>
      </c>
      <c r="E60" s="220">
        <v>43084</v>
      </c>
      <c r="F60" s="56" t="s">
        <v>166</v>
      </c>
      <c r="G60" s="121"/>
      <c r="H60" s="54"/>
      <c r="I60" s="54"/>
      <c r="J60" s="58"/>
      <c r="K60" s="59"/>
      <c r="L60" s="60">
        <f t="shared" si="16"/>
        <v>0</v>
      </c>
      <c r="M60" s="221">
        <f t="shared" si="1"/>
        <v>334</v>
      </c>
      <c r="N60" s="62" t="str">
        <f t="shared" si="2"/>
        <v>X</v>
      </c>
      <c r="O60" s="72" t="s">
        <v>167</v>
      </c>
      <c r="P60" s="64">
        <f t="shared" si="12"/>
        <v>0.22455089820359281</v>
      </c>
      <c r="Q60" s="65">
        <f>+P60</f>
        <v>0.22455089820359281</v>
      </c>
      <c r="R60" s="138">
        <f t="shared" si="14"/>
        <v>0.22455089820359281</v>
      </c>
      <c r="S60" s="67">
        <f t="shared" si="13"/>
        <v>1</v>
      </c>
      <c r="T60" s="68" t="str">
        <f t="shared" si="4"/>
        <v>Normal</v>
      </c>
      <c r="U60" s="650" t="str">
        <f t="shared" si="5"/>
        <v>J</v>
      </c>
      <c r="V60" s="120"/>
      <c r="W60" s="71">
        <f t="shared" si="15"/>
        <v>0.77544910179640714</v>
      </c>
      <c r="X60" s="115"/>
    </row>
    <row r="61" spans="1:24" s="5" customFormat="1" ht="29.25" hidden="1" customHeight="1" outlineLevel="2" thickBot="1" x14ac:dyDescent="0.3">
      <c r="A61" s="769"/>
      <c r="B61" s="862"/>
      <c r="C61" s="54" t="s">
        <v>168</v>
      </c>
      <c r="D61" s="220">
        <v>42745</v>
      </c>
      <c r="E61" s="220">
        <v>42885</v>
      </c>
      <c r="F61" s="56" t="s">
        <v>169</v>
      </c>
      <c r="G61" s="121"/>
      <c r="H61" s="54"/>
      <c r="I61" s="54"/>
      <c r="J61" s="58"/>
      <c r="K61" s="59"/>
      <c r="L61" s="60">
        <f t="shared" si="16"/>
        <v>0</v>
      </c>
      <c r="M61" s="221">
        <f t="shared" si="1"/>
        <v>140</v>
      </c>
      <c r="N61" s="62" t="str">
        <f t="shared" si="2"/>
        <v>X</v>
      </c>
      <c r="O61" s="72" t="s">
        <v>170</v>
      </c>
      <c r="P61" s="64">
        <f t="shared" si="12"/>
        <v>0.5714285714285714</v>
      </c>
      <c r="Q61" s="65">
        <v>0.3</v>
      </c>
      <c r="R61" s="138">
        <f t="shared" si="14"/>
        <v>0.3</v>
      </c>
      <c r="S61" s="67">
        <f t="shared" si="13"/>
        <v>0.52500000000000002</v>
      </c>
      <c r="T61" s="68" t="str">
        <f t="shared" si="4"/>
        <v>Crítico</v>
      </c>
      <c r="U61" s="650" t="str">
        <f t="shared" si="5"/>
        <v>L</v>
      </c>
      <c r="V61" s="120"/>
      <c r="W61" s="71">
        <f t="shared" si="15"/>
        <v>0.7</v>
      </c>
      <c r="X61" s="115"/>
    </row>
    <row r="62" spans="1:24" s="5" customFormat="1" ht="29.25" hidden="1" customHeight="1" outlineLevel="2" thickBot="1" x14ac:dyDescent="0.3">
      <c r="A62" s="769"/>
      <c r="B62" s="862"/>
      <c r="C62" s="54" t="s">
        <v>171</v>
      </c>
      <c r="D62" s="220">
        <v>42767</v>
      </c>
      <c r="E62" s="220">
        <v>43089</v>
      </c>
      <c r="F62" s="56" t="s">
        <v>172</v>
      </c>
      <c r="G62" s="121"/>
      <c r="H62" s="54"/>
      <c r="I62" s="54"/>
      <c r="J62" s="58"/>
      <c r="K62" s="59"/>
      <c r="L62" s="60">
        <f t="shared" si="16"/>
        <v>0</v>
      </c>
      <c r="M62" s="221">
        <f t="shared" si="1"/>
        <v>322</v>
      </c>
      <c r="N62" s="62" t="str">
        <f t="shared" si="2"/>
        <v>X</v>
      </c>
      <c r="O62" s="72" t="s">
        <v>173</v>
      </c>
      <c r="P62" s="64">
        <f t="shared" si="12"/>
        <v>0.18012422360248448</v>
      </c>
      <c r="Q62" s="65">
        <f>+P62</f>
        <v>0.18012422360248448</v>
      </c>
      <c r="R62" s="138">
        <f t="shared" si="14"/>
        <v>0.18012422360248448</v>
      </c>
      <c r="S62" s="67">
        <f t="shared" si="13"/>
        <v>1</v>
      </c>
      <c r="T62" s="68" t="str">
        <f t="shared" si="4"/>
        <v>Normal</v>
      </c>
      <c r="U62" s="650" t="str">
        <f t="shared" si="5"/>
        <v>J</v>
      </c>
      <c r="V62" s="120"/>
      <c r="W62" s="71">
        <f t="shared" si="15"/>
        <v>0.81987577639751552</v>
      </c>
      <c r="X62" s="115"/>
    </row>
    <row r="63" spans="1:24" s="5" customFormat="1" ht="29.25" hidden="1" customHeight="1" outlineLevel="2" thickBot="1" x14ac:dyDescent="0.3">
      <c r="A63" s="769"/>
      <c r="B63" s="862"/>
      <c r="C63" s="54" t="s">
        <v>174</v>
      </c>
      <c r="D63" s="220">
        <v>42750</v>
      </c>
      <c r="E63" s="220">
        <v>43084</v>
      </c>
      <c r="F63" s="56" t="s">
        <v>175</v>
      </c>
      <c r="G63" s="121" t="s">
        <v>176</v>
      </c>
      <c r="H63" s="54" t="s">
        <v>147</v>
      </c>
      <c r="I63" s="54" t="s">
        <v>40</v>
      </c>
      <c r="J63" s="58">
        <v>1</v>
      </c>
      <c r="K63" s="59">
        <v>20000000</v>
      </c>
      <c r="L63" s="60">
        <f>+K63*J63</f>
        <v>20000000</v>
      </c>
      <c r="M63" s="221">
        <f t="shared" si="1"/>
        <v>334</v>
      </c>
      <c r="N63" s="62" t="str">
        <f t="shared" si="2"/>
        <v>X</v>
      </c>
      <c r="O63" s="72" t="s">
        <v>177</v>
      </c>
      <c r="P63" s="64">
        <f t="shared" si="12"/>
        <v>0.22455089820359281</v>
      </c>
      <c r="Q63" s="65">
        <f>+P63</f>
        <v>0.22455089820359281</v>
      </c>
      <c r="R63" s="138">
        <f t="shared" si="14"/>
        <v>0.22455089820359281</v>
      </c>
      <c r="S63" s="67">
        <f t="shared" si="13"/>
        <v>1</v>
      </c>
      <c r="T63" s="68" t="str">
        <f t="shared" si="4"/>
        <v>Normal</v>
      </c>
      <c r="U63" s="650" t="str">
        <f t="shared" si="5"/>
        <v>J</v>
      </c>
      <c r="V63" s="120"/>
      <c r="W63" s="71">
        <f t="shared" si="15"/>
        <v>0.77544910179640714</v>
      </c>
      <c r="X63" s="115"/>
    </row>
    <row r="64" spans="1:24" s="5" customFormat="1" ht="29.25" hidden="1" customHeight="1" outlineLevel="2" thickBot="1" x14ac:dyDescent="0.3">
      <c r="A64" s="769"/>
      <c r="B64" s="862"/>
      <c r="C64" s="54" t="s">
        <v>178</v>
      </c>
      <c r="D64" s="220">
        <v>42781</v>
      </c>
      <c r="E64" s="220">
        <v>43099</v>
      </c>
      <c r="F64" s="56" t="s">
        <v>179</v>
      </c>
      <c r="G64" s="121"/>
      <c r="H64" s="54"/>
      <c r="I64" s="54"/>
      <c r="J64" s="58"/>
      <c r="K64" s="59"/>
      <c r="L64" s="60">
        <f>+K64*J64</f>
        <v>0</v>
      </c>
      <c r="M64" s="221">
        <f t="shared" si="1"/>
        <v>318</v>
      </c>
      <c r="N64" s="62" t="str">
        <f t="shared" si="2"/>
        <v>X</v>
      </c>
      <c r="O64" s="72" t="s">
        <v>180</v>
      </c>
      <c r="P64" s="64">
        <f t="shared" si="12"/>
        <v>0.13836477987421383</v>
      </c>
      <c r="Q64" s="65">
        <f>+P64</f>
        <v>0.13836477987421383</v>
      </c>
      <c r="R64" s="138">
        <f t="shared" si="14"/>
        <v>0.13836477987421383</v>
      </c>
      <c r="S64" s="67">
        <f t="shared" si="13"/>
        <v>1</v>
      </c>
      <c r="T64" s="68" t="str">
        <f t="shared" si="4"/>
        <v>Normal</v>
      </c>
      <c r="U64" s="650" t="str">
        <f t="shared" si="5"/>
        <v>J</v>
      </c>
      <c r="V64" s="120"/>
      <c r="W64" s="71">
        <f t="shared" si="15"/>
        <v>0.86163522012578619</v>
      </c>
      <c r="X64" s="115"/>
    </row>
    <row r="65" spans="1:24" s="5" customFormat="1" ht="29.25" hidden="1" customHeight="1" outlineLevel="2" thickBot="1" x14ac:dyDescent="0.3">
      <c r="A65" s="769"/>
      <c r="B65" s="863"/>
      <c r="C65" s="73" t="s">
        <v>181</v>
      </c>
      <c r="D65" s="223">
        <v>42887</v>
      </c>
      <c r="E65" s="223">
        <v>43069</v>
      </c>
      <c r="F65" s="75" t="s">
        <v>182</v>
      </c>
      <c r="G65" s="151"/>
      <c r="H65" s="73"/>
      <c r="I65" s="73"/>
      <c r="J65" s="77"/>
      <c r="K65" s="78"/>
      <c r="L65" s="79">
        <f>+K65*J65</f>
        <v>0</v>
      </c>
      <c r="M65" s="224" t="str">
        <f t="shared" si="1"/>
        <v/>
      </c>
      <c r="N65" s="81" t="str">
        <f t="shared" si="2"/>
        <v/>
      </c>
      <c r="O65" s="155"/>
      <c r="P65" s="82" t="str">
        <f t="shared" si="12"/>
        <v/>
      </c>
      <c r="Q65" s="83"/>
      <c r="R65" s="138">
        <f t="shared" si="14"/>
        <v>0</v>
      </c>
      <c r="S65" s="85" t="str">
        <f t="shared" si="13"/>
        <v/>
      </c>
      <c r="T65" s="86" t="str">
        <f t="shared" si="4"/>
        <v>Sin Iniciar</v>
      </c>
      <c r="U65" s="653" t="str">
        <f t="shared" si="5"/>
        <v>6</v>
      </c>
      <c r="V65" s="156"/>
      <c r="W65" s="71">
        <f t="shared" si="15"/>
        <v>1</v>
      </c>
      <c r="X65" s="115"/>
    </row>
    <row r="66" spans="1:24" s="5" customFormat="1" ht="29.25" hidden="1" customHeight="1" outlineLevel="2" thickBot="1" x14ac:dyDescent="0.3">
      <c r="A66" s="769"/>
      <c r="B66" s="864" t="s">
        <v>183</v>
      </c>
      <c r="C66" s="36" t="s">
        <v>184</v>
      </c>
      <c r="D66" s="217"/>
      <c r="E66" s="217"/>
      <c r="F66" s="38"/>
      <c r="G66" s="218" t="s">
        <v>185</v>
      </c>
      <c r="H66" s="36" t="s">
        <v>39</v>
      </c>
      <c r="I66" s="36" t="s">
        <v>45</v>
      </c>
      <c r="J66" s="40">
        <v>1</v>
      </c>
      <c r="K66" s="41">
        <v>30000000</v>
      </c>
      <c r="L66" s="42">
        <f t="shared" ref="L66:L81" si="17">+K66*J66</f>
        <v>30000000</v>
      </c>
      <c r="M66" s="109" t="str">
        <f t="shared" si="1"/>
        <v/>
      </c>
      <c r="N66" s="44" t="str">
        <f t="shared" si="2"/>
        <v/>
      </c>
      <c r="O66" s="219" t="s">
        <v>186</v>
      </c>
      <c r="P66" s="136" t="str">
        <f t="shared" si="12"/>
        <v/>
      </c>
      <c r="Q66" s="137"/>
      <c r="R66" s="138">
        <f t="shared" si="14"/>
        <v>0</v>
      </c>
      <c r="S66" s="139" t="str">
        <f t="shared" si="13"/>
        <v/>
      </c>
      <c r="T66" s="140" t="str">
        <f t="shared" si="4"/>
        <v>Sin Iniciar</v>
      </c>
      <c r="U66" s="648" t="str">
        <f t="shared" si="5"/>
        <v>6</v>
      </c>
      <c r="V66" s="142"/>
      <c r="W66" s="71">
        <f t="shared" si="15"/>
        <v>1</v>
      </c>
      <c r="X66" s="115"/>
    </row>
    <row r="67" spans="1:24" s="5" customFormat="1" ht="29.25" hidden="1" customHeight="1" outlineLevel="2" thickBot="1" x14ac:dyDescent="0.3">
      <c r="A67" s="769"/>
      <c r="B67" s="865"/>
      <c r="C67" s="54" t="s">
        <v>187</v>
      </c>
      <c r="D67" s="220">
        <v>42740</v>
      </c>
      <c r="E67" s="220">
        <v>42916</v>
      </c>
      <c r="F67" s="56" t="s">
        <v>179</v>
      </c>
      <c r="G67" s="121" t="s">
        <v>188</v>
      </c>
      <c r="H67" s="54" t="s">
        <v>39</v>
      </c>
      <c r="I67" s="54" t="s">
        <v>40</v>
      </c>
      <c r="J67" s="58">
        <v>1</v>
      </c>
      <c r="K67" s="59">
        <v>15000000</v>
      </c>
      <c r="L67" s="60">
        <f t="shared" si="17"/>
        <v>15000000</v>
      </c>
      <c r="M67" s="221">
        <f t="shared" si="1"/>
        <v>176</v>
      </c>
      <c r="N67" s="62" t="str">
        <f t="shared" si="2"/>
        <v>X</v>
      </c>
      <c r="O67" s="72" t="s">
        <v>2071</v>
      </c>
      <c r="P67" s="64">
        <f t="shared" si="12"/>
        <v>0.48295454545454547</v>
      </c>
      <c r="Q67" s="65">
        <f>+P67</f>
        <v>0.48295454545454547</v>
      </c>
      <c r="R67" s="138">
        <f t="shared" si="14"/>
        <v>0.48295454545454547</v>
      </c>
      <c r="S67" s="67">
        <f t="shared" si="13"/>
        <v>1</v>
      </c>
      <c r="T67" s="68" t="str">
        <f t="shared" si="4"/>
        <v>Normal</v>
      </c>
      <c r="U67" s="650" t="str">
        <f t="shared" si="5"/>
        <v>J</v>
      </c>
      <c r="V67" s="120" t="s">
        <v>189</v>
      </c>
      <c r="W67" s="71">
        <f t="shared" si="15"/>
        <v>0.51704545454545459</v>
      </c>
      <c r="X67" s="115"/>
    </row>
    <row r="68" spans="1:24" s="5" customFormat="1" ht="29.25" hidden="1" customHeight="1" outlineLevel="2" thickBot="1" x14ac:dyDescent="0.3">
      <c r="A68" s="769"/>
      <c r="B68" s="865"/>
      <c r="C68" s="54" t="s">
        <v>190</v>
      </c>
      <c r="D68" s="220">
        <v>42795</v>
      </c>
      <c r="E68" s="220">
        <v>43084</v>
      </c>
      <c r="F68" s="56" t="s">
        <v>191</v>
      </c>
      <c r="G68" s="121"/>
      <c r="H68" s="54"/>
      <c r="I68" s="54"/>
      <c r="J68" s="58"/>
      <c r="K68" s="59"/>
      <c r="L68" s="60">
        <f t="shared" si="17"/>
        <v>0</v>
      </c>
      <c r="M68" s="221">
        <f t="shared" si="1"/>
        <v>289</v>
      </c>
      <c r="N68" s="62" t="str">
        <f t="shared" si="2"/>
        <v>X</v>
      </c>
      <c r="O68" s="72" t="s">
        <v>2071</v>
      </c>
      <c r="P68" s="64">
        <f t="shared" si="12"/>
        <v>0.10380622837370242</v>
      </c>
      <c r="Q68" s="65">
        <f>+P68</f>
        <v>0.10380622837370242</v>
      </c>
      <c r="R68" s="138">
        <f t="shared" si="14"/>
        <v>0.10380622837370242</v>
      </c>
      <c r="S68" s="67">
        <f t="shared" si="13"/>
        <v>1</v>
      </c>
      <c r="T68" s="68" t="str">
        <f t="shared" si="4"/>
        <v>Normal</v>
      </c>
      <c r="U68" s="650" t="str">
        <f t="shared" si="5"/>
        <v>J</v>
      </c>
      <c r="V68" s="120"/>
      <c r="W68" s="71">
        <f t="shared" si="15"/>
        <v>0.89619377162629754</v>
      </c>
      <c r="X68" s="115"/>
    </row>
    <row r="69" spans="1:24" s="5" customFormat="1" ht="29.25" hidden="1" customHeight="1" outlineLevel="2" thickBot="1" x14ac:dyDescent="0.3">
      <c r="A69" s="769"/>
      <c r="B69" s="865"/>
      <c r="C69" s="54" t="s">
        <v>192</v>
      </c>
      <c r="D69" s="220"/>
      <c r="E69" s="220"/>
      <c r="F69" s="56" t="s">
        <v>193</v>
      </c>
      <c r="G69" s="121"/>
      <c r="H69" s="54"/>
      <c r="I69" s="54"/>
      <c r="J69" s="58"/>
      <c r="K69" s="59"/>
      <c r="L69" s="60">
        <f t="shared" si="17"/>
        <v>0</v>
      </c>
      <c r="M69" s="221" t="str">
        <f t="shared" si="1"/>
        <v/>
      </c>
      <c r="N69" s="62" t="str">
        <f t="shared" si="2"/>
        <v/>
      </c>
      <c r="O69" s="72" t="s">
        <v>194</v>
      </c>
      <c r="P69" s="64" t="str">
        <f t="shared" si="12"/>
        <v/>
      </c>
      <c r="Q69" s="65"/>
      <c r="R69" s="138">
        <f t="shared" si="14"/>
        <v>0</v>
      </c>
      <c r="S69" s="67" t="str">
        <f t="shared" si="13"/>
        <v/>
      </c>
      <c r="T69" s="68" t="str">
        <f t="shared" si="4"/>
        <v>Sin Iniciar</v>
      </c>
      <c r="U69" s="650" t="str">
        <f t="shared" si="5"/>
        <v>6</v>
      </c>
      <c r="V69" s="120"/>
      <c r="W69" s="71">
        <f t="shared" si="15"/>
        <v>1</v>
      </c>
      <c r="X69" s="115"/>
    </row>
    <row r="70" spans="1:24" s="5" customFormat="1" ht="29.25" hidden="1" customHeight="1" outlineLevel="2" thickBot="1" x14ac:dyDescent="0.3">
      <c r="A70" s="769"/>
      <c r="B70" s="865"/>
      <c r="C70" s="54" t="s">
        <v>195</v>
      </c>
      <c r="D70" s="220">
        <v>42767</v>
      </c>
      <c r="E70" s="220">
        <v>43084</v>
      </c>
      <c r="F70" s="56"/>
      <c r="G70" s="121"/>
      <c r="H70" s="54"/>
      <c r="I70" s="54"/>
      <c r="J70" s="58"/>
      <c r="K70" s="59"/>
      <c r="L70" s="60">
        <f t="shared" si="17"/>
        <v>0</v>
      </c>
      <c r="M70" s="221">
        <f t="shared" si="1"/>
        <v>317</v>
      </c>
      <c r="N70" s="62" t="str">
        <f t="shared" si="2"/>
        <v>X</v>
      </c>
      <c r="O70" s="72" t="s">
        <v>196</v>
      </c>
      <c r="P70" s="64">
        <f t="shared" si="12"/>
        <v>0.18296529968454259</v>
      </c>
      <c r="Q70" s="65">
        <v>0.18</v>
      </c>
      <c r="R70" s="138">
        <f t="shared" si="14"/>
        <v>0.18</v>
      </c>
      <c r="S70" s="67">
        <f t="shared" si="13"/>
        <v>0.98379310344827586</v>
      </c>
      <c r="T70" s="68" t="str">
        <f t="shared" si="4"/>
        <v>Normal</v>
      </c>
      <c r="U70" s="650" t="str">
        <f t="shared" si="5"/>
        <v>J</v>
      </c>
      <c r="V70" s="120" t="s">
        <v>197</v>
      </c>
      <c r="W70" s="71">
        <f t="shared" si="15"/>
        <v>0.82000000000000006</v>
      </c>
      <c r="X70" s="115" t="s">
        <v>2075</v>
      </c>
    </row>
    <row r="71" spans="1:24" s="5" customFormat="1" ht="29.25" hidden="1" customHeight="1" outlineLevel="2" thickBot="1" x14ac:dyDescent="0.3">
      <c r="A71" s="769"/>
      <c r="B71" s="865"/>
      <c r="C71" s="54" t="s">
        <v>198</v>
      </c>
      <c r="D71" s="220">
        <v>42767</v>
      </c>
      <c r="E71" s="220">
        <v>43084</v>
      </c>
      <c r="F71" s="56"/>
      <c r="G71" s="121"/>
      <c r="H71" s="54"/>
      <c r="I71" s="54"/>
      <c r="J71" s="58"/>
      <c r="K71" s="59"/>
      <c r="L71" s="60">
        <f t="shared" si="17"/>
        <v>0</v>
      </c>
      <c r="M71" s="221">
        <f t="shared" si="1"/>
        <v>317</v>
      </c>
      <c r="N71" s="62" t="str">
        <f t="shared" si="2"/>
        <v>X</v>
      </c>
      <c r="O71" s="72" t="s">
        <v>199</v>
      </c>
      <c r="P71" s="64">
        <f t="shared" si="12"/>
        <v>0.18296529968454259</v>
      </c>
      <c r="Q71" s="65">
        <v>0.183</v>
      </c>
      <c r="R71" s="138">
        <f t="shared" si="14"/>
        <v>0.183</v>
      </c>
      <c r="S71" s="67">
        <f t="shared" si="13"/>
        <v>1</v>
      </c>
      <c r="T71" s="68" t="str">
        <f t="shared" si="4"/>
        <v>Normal</v>
      </c>
      <c r="U71" s="650" t="str">
        <f t="shared" si="5"/>
        <v>J</v>
      </c>
      <c r="V71" s="120" t="s">
        <v>197</v>
      </c>
      <c r="W71" s="71">
        <f t="shared" si="15"/>
        <v>0.81699999999999995</v>
      </c>
      <c r="X71" s="115"/>
    </row>
    <row r="72" spans="1:24" s="5" customFormat="1" ht="29.25" hidden="1" customHeight="1" outlineLevel="2" thickBot="1" x14ac:dyDescent="0.3">
      <c r="A72" s="769"/>
      <c r="B72" s="865"/>
      <c r="C72" s="54" t="s">
        <v>200</v>
      </c>
      <c r="D72" s="220">
        <v>42795</v>
      </c>
      <c r="E72" s="220">
        <v>43084</v>
      </c>
      <c r="F72" s="56" t="s">
        <v>201</v>
      </c>
      <c r="G72" s="121"/>
      <c r="H72" s="54"/>
      <c r="I72" s="54"/>
      <c r="J72" s="58"/>
      <c r="K72" s="59"/>
      <c r="L72" s="60">
        <f t="shared" si="17"/>
        <v>0</v>
      </c>
      <c r="M72" s="221">
        <f t="shared" si="1"/>
        <v>289</v>
      </c>
      <c r="N72" s="62" t="str">
        <f t="shared" si="2"/>
        <v>X</v>
      </c>
      <c r="O72" s="72" t="s">
        <v>202</v>
      </c>
      <c r="P72" s="64">
        <f t="shared" si="12"/>
        <v>0.10380622837370242</v>
      </c>
      <c r="Q72" s="65">
        <v>0.08</v>
      </c>
      <c r="R72" s="138">
        <f t="shared" si="14"/>
        <v>0.08</v>
      </c>
      <c r="S72" s="67">
        <f t="shared" si="13"/>
        <v>0.77066666666666672</v>
      </c>
      <c r="T72" s="68" t="str">
        <f t="shared" si="4"/>
        <v>En Proceso</v>
      </c>
      <c r="U72" s="650" t="str">
        <f t="shared" si="5"/>
        <v>K</v>
      </c>
      <c r="V72" s="120" t="s">
        <v>203</v>
      </c>
      <c r="W72" s="71">
        <f t="shared" si="15"/>
        <v>0.92</v>
      </c>
      <c r="X72" s="115" t="s">
        <v>2074</v>
      </c>
    </row>
    <row r="73" spans="1:24" s="5" customFormat="1" ht="29.25" hidden="1" customHeight="1" outlineLevel="2" thickBot="1" x14ac:dyDescent="0.3">
      <c r="A73" s="769"/>
      <c r="B73" s="866"/>
      <c r="C73" s="152" t="s">
        <v>204</v>
      </c>
      <c r="D73" s="223">
        <v>42825</v>
      </c>
      <c r="E73" s="223">
        <v>43115</v>
      </c>
      <c r="F73" s="75" t="s">
        <v>179</v>
      </c>
      <c r="G73" s="151"/>
      <c r="H73" s="73"/>
      <c r="I73" s="73"/>
      <c r="J73" s="77"/>
      <c r="K73" s="78"/>
      <c r="L73" s="79">
        <f t="shared" si="17"/>
        <v>0</v>
      </c>
      <c r="M73" s="224">
        <f t="shared" si="1"/>
        <v>290</v>
      </c>
      <c r="N73" s="81" t="str">
        <f t="shared" si="2"/>
        <v/>
      </c>
      <c r="O73" s="225"/>
      <c r="P73" s="82" t="str">
        <f t="shared" si="12"/>
        <v/>
      </c>
      <c r="Q73" s="83"/>
      <c r="R73" s="138">
        <f t="shared" si="14"/>
        <v>0</v>
      </c>
      <c r="S73" s="85" t="str">
        <f t="shared" si="13"/>
        <v/>
      </c>
      <c r="T73" s="86" t="str">
        <f t="shared" si="4"/>
        <v>Sin Iniciar</v>
      </c>
      <c r="U73" s="653" t="str">
        <f t="shared" si="5"/>
        <v>6</v>
      </c>
      <c r="V73" s="156"/>
      <c r="W73" s="71">
        <f t="shared" si="15"/>
        <v>1</v>
      </c>
      <c r="X73" s="115"/>
    </row>
    <row r="74" spans="1:24" s="5" customFormat="1" ht="29.25" hidden="1" customHeight="1" outlineLevel="2" thickBot="1" x14ac:dyDescent="0.3">
      <c r="A74" s="769"/>
      <c r="B74" s="864" t="s">
        <v>205</v>
      </c>
      <c r="C74" s="36" t="s">
        <v>206</v>
      </c>
      <c r="D74" s="217">
        <v>42750</v>
      </c>
      <c r="E74" s="217">
        <v>43084</v>
      </c>
      <c r="F74" s="38" t="s">
        <v>207</v>
      </c>
      <c r="G74" s="218" t="s">
        <v>208</v>
      </c>
      <c r="H74" s="36" t="s">
        <v>39</v>
      </c>
      <c r="I74" s="36" t="s">
        <v>45</v>
      </c>
      <c r="J74" s="40">
        <v>1</v>
      </c>
      <c r="K74" s="41">
        <v>25300000</v>
      </c>
      <c r="L74" s="42">
        <f t="shared" si="17"/>
        <v>25300000</v>
      </c>
      <c r="M74" s="109">
        <f t="shared" si="1"/>
        <v>334</v>
      </c>
      <c r="N74" s="44" t="str">
        <f t="shared" si="2"/>
        <v>X</v>
      </c>
      <c r="O74" s="219" t="s">
        <v>209</v>
      </c>
      <c r="P74" s="136">
        <f t="shared" si="12"/>
        <v>0.22455089820359281</v>
      </c>
      <c r="Q74" s="137">
        <f>+P74</f>
        <v>0.22455089820359281</v>
      </c>
      <c r="R74" s="138">
        <f t="shared" si="14"/>
        <v>0.22455089820359281</v>
      </c>
      <c r="S74" s="139">
        <f t="shared" si="13"/>
        <v>1</v>
      </c>
      <c r="T74" s="140" t="str">
        <f t="shared" si="4"/>
        <v>Normal</v>
      </c>
      <c r="U74" s="648" t="str">
        <f t="shared" si="5"/>
        <v>J</v>
      </c>
      <c r="V74" s="142" t="s">
        <v>210</v>
      </c>
      <c r="W74" s="71">
        <f t="shared" si="15"/>
        <v>0.77544910179640714</v>
      </c>
      <c r="X74" s="115"/>
    </row>
    <row r="75" spans="1:24" s="5" customFormat="1" ht="29.25" hidden="1" customHeight="1" outlineLevel="2" thickBot="1" x14ac:dyDescent="0.3">
      <c r="A75" s="769"/>
      <c r="B75" s="865"/>
      <c r="C75" s="54" t="s">
        <v>211</v>
      </c>
      <c r="D75" s="220">
        <v>42750</v>
      </c>
      <c r="E75" s="220">
        <v>43098</v>
      </c>
      <c r="F75" s="56" t="s">
        <v>212</v>
      </c>
      <c r="G75" s="121"/>
      <c r="H75" s="54"/>
      <c r="I75" s="54"/>
      <c r="J75" s="58"/>
      <c r="K75" s="59"/>
      <c r="L75" s="60">
        <f t="shared" si="17"/>
        <v>0</v>
      </c>
      <c r="M75" s="221">
        <f t="shared" ref="M75:M108" si="18">+IF(D75="","",IF(MONTH($C$2)&lt;MONTH(D75),"",E75-D75))</f>
        <v>348</v>
      </c>
      <c r="N75" s="62" t="str">
        <f t="shared" ref="N75:N108" si="19">+IF(D75="","",IF(AND(MONTH($C$2)&gt;=MONTH(D75),MONTH($C$2)&lt;=MONTH(E75)),"X",""))</f>
        <v>X</v>
      </c>
      <c r="O75" s="72" t="s">
        <v>213</v>
      </c>
      <c r="P75" s="64">
        <f t="shared" si="12"/>
        <v>0.21551724137931033</v>
      </c>
      <c r="Q75" s="65">
        <v>0.09</v>
      </c>
      <c r="R75" s="138">
        <f t="shared" si="14"/>
        <v>0.09</v>
      </c>
      <c r="S75" s="67">
        <f t="shared" si="13"/>
        <v>0.41760000000000003</v>
      </c>
      <c r="T75" s="68" t="str">
        <f t="shared" si="4"/>
        <v>Crítico</v>
      </c>
      <c r="U75" s="649" t="str">
        <f t="shared" si="5"/>
        <v>L</v>
      </c>
      <c r="V75" s="142" t="s">
        <v>210</v>
      </c>
      <c r="W75" s="71">
        <f t="shared" si="15"/>
        <v>0.91</v>
      </c>
      <c r="X75" s="115"/>
    </row>
    <row r="76" spans="1:24" s="5" customFormat="1" ht="29.25" hidden="1" customHeight="1" outlineLevel="2" thickBot="1" x14ac:dyDescent="0.3">
      <c r="A76" s="769"/>
      <c r="B76" s="865"/>
      <c r="C76" s="54" t="s">
        <v>214</v>
      </c>
      <c r="D76" s="220">
        <v>42750</v>
      </c>
      <c r="E76" s="220">
        <v>43098</v>
      </c>
      <c r="F76" s="56" t="s">
        <v>215</v>
      </c>
      <c r="G76" s="121"/>
      <c r="H76" s="54"/>
      <c r="I76" s="54"/>
      <c r="J76" s="58"/>
      <c r="K76" s="59"/>
      <c r="L76" s="60">
        <f t="shared" si="17"/>
        <v>0</v>
      </c>
      <c r="M76" s="221">
        <f t="shared" si="18"/>
        <v>348</v>
      </c>
      <c r="N76" s="62" t="str">
        <f t="shared" si="19"/>
        <v>X</v>
      </c>
      <c r="O76" s="72" t="s">
        <v>216</v>
      </c>
      <c r="P76" s="64">
        <f t="shared" si="12"/>
        <v>0.21551724137931033</v>
      </c>
      <c r="Q76" s="65">
        <f>+P76</f>
        <v>0.21551724137931033</v>
      </c>
      <c r="R76" s="138">
        <f t="shared" si="14"/>
        <v>0.21551724137931033</v>
      </c>
      <c r="S76" s="67">
        <f t="shared" si="13"/>
        <v>1</v>
      </c>
      <c r="T76" s="68" t="str">
        <f t="shared" ref="T76:T139" si="20">+IF(S76="","Sin Iniciar",IF(S76&lt;0.6,"Crítico",IF(S76&lt;0.9,"En Proceso",IF(AND(P76=1,Q76=1,S76=1),"Terminado","Normal"))))</f>
        <v>Normal</v>
      </c>
      <c r="U76" s="650" t="str">
        <f t="shared" ref="U76:U139" si="21">+IF(T76="","",IF(T76="Sin Iniciar","6",IF(T76="Crítico","L",IF(T76="En Proceso","K",IF(T76="Normal","J","B")))))</f>
        <v>J</v>
      </c>
      <c r="V76" s="70" t="s">
        <v>217</v>
      </c>
      <c r="W76" s="71">
        <f t="shared" si="15"/>
        <v>0.78448275862068972</v>
      </c>
      <c r="X76" s="115"/>
    </row>
    <row r="77" spans="1:24" s="5" customFormat="1" ht="29.25" hidden="1" customHeight="1" outlineLevel="2" thickBot="1" x14ac:dyDescent="0.3">
      <c r="A77" s="769"/>
      <c r="B77" s="865"/>
      <c r="C77" s="54" t="s">
        <v>218</v>
      </c>
      <c r="D77" s="220">
        <v>42795</v>
      </c>
      <c r="E77" s="220">
        <v>42845</v>
      </c>
      <c r="F77" s="56" t="s">
        <v>137</v>
      </c>
      <c r="G77" s="121"/>
      <c r="H77" s="54"/>
      <c r="I77" s="54"/>
      <c r="J77" s="58"/>
      <c r="K77" s="59"/>
      <c r="L77" s="60">
        <f t="shared" si="17"/>
        <v>0</v>
      </c>
      <c r="M77" s="221">
        <f t="shared" si="18"/>
        <v>50</v>
      </c>
      <c r="N77" s="62" t="str">
        <f t="shared" si="19"/>
        <v>X</v>
      </c>
      <c r="O77" s="72" t="s">
        <v>2076</v>
      </c>
      <c r="P77" s="64">
        <f t="shared" si="12"/>
        <v>0.6</v>
      </c>
      <c r="Q77" s="65">
        <v>0.15</v>
      </c>
      <c r="R77" s="138">
        <f t="shared" si="14"/>
        <v>0.15</v>
      </c>
      <c r="S77" s="67">
        <f t="shared" si="13"/>
        <v>0.25</v>
      </c>
      <c r="T77" s="68" t="str">
        <f t="shared" si="20"/>
        <v>Crítico</v>
      </c>
      <c r="U77" s="650" t="str">
        <f t="shared" si="21"/>
        <v>L</v>
      </c>
      <c r="V77" s="120" t="s">
        <v>219</v>
      </c>
      <c r="W77" s="71">
        <f t="shared" si="15"/>
        <v>0.85</v>
      </c>
      <c r="X77" s="115"/>
    </row>
    <row r="78" spans="1:24" s="5" customFormat="1" ht="29.25" hidden="1" customHeight="1" outlineLevel="2" thickBot="1" x14ac:dyDescent="0.3">
      <c r="A78" s="769"/>
      <c r="B78" s="865"/>
      <c r="C78" s="54" t="s">
        <v>220</v>
      </c>
      <c r="D78" s="220">
        <v>42750</v>
      </c>
      <c r="E78" s="220">
        <v>42825</v>
      </c>
      <c r="F78" s="56" t="s">
        <v>221</v>
      </c>
      <c r="G78" s="121"/>
      <c r="H78" s="54"/>
      <c r="I78" s="54"/>
      <c r="J78" s="58"/>
      <c r="K78" s="59"/>
      <c r="L78" s="60">
        <f t="shared" si="17"/>
        <v>0</v>
      </c>
      <c r="M78" s="221">
        <f t="shared" si="18"/>
        <v>75</v>
      </c>
      <c r="N78" s="62" t="str">
        <f t="shared" si="19"/>
        <v>X</v>
      </c>
      <c r="O78" s="72" t="s">
        <v>222</v>
      </c>
      <c r="P78" s="64">
        <f t="shared" si="12"/>
        <v>1</v>
      </c>
      <c r="Q78" s="65">
        <f>+P78</f>
        <v>1</v>
      </c>
      <c r="R78" s="138">
        <f t="shared" si="14"/>
        <v>1</v>
      </c>
      <c r="S78" s="67">
        <f t="shared" si="13"/>
        <v>1</v>
      </c>
      <c r="T78" s="68" t="str">
        <f t="shared" si="20"/>
        <v>Terminado</v>
      </c>
      <c r="U78" s="650" t="str">
        <f t="shared" si="21"/>
        <v>B</v>
      </c>
      <c r="V78" s="120" t="s">
        <v>223</v>
      </c>
      <c r="W78" s="71">
        <f t="shared" si="15"/>
        <v>0</v>
      </c>
      <c r="X78" s="115"/>
    </row>
    <row r="79" spans="1:24" s="5" customFormat="1" ht="29.25" hidden="1" customHeight="1" outlineLevel="2" thickBot="1" x14ac:dyDescent="0.3">
      <c r="A79" s="769"/>
      <c r="B79" s="865"/>
      <c r="C79" s="54" t="s">
        <v>224</v>
      </c>
      <c r="D79" s="220">
        <v>42737</v>
      </c>
      <c r="E79" s="220">
        <v>43054</v>
      </c>
      <c r="F79" s="56" t="s">
        <v>225</v>
      </c>
      <c r="G79" s="121"/>
      <c r="H79" s="54"/>
      <c r="I79" s="54"/>
      <c r="J79" s="58"/>
      <c r="K79" s="59"/>
      <c r="L79" s="60">
        <f t="shared" si="17"/>
        <v>0</v>
      </c>
      <c r="M79" s="221">
        <f t="shared" si="18"/>
        <v>317</v>
      </c>
      <c r="N79" s="62" t="str">
        <f t="shared" si="19"/>
        <v>X</v>
      </c>
      <c r="O79" s="72" t="s">
        <v>226</v>
      </c>
      <c r="P79" s="64">
        <f t="shared" si="12"/>
        <v>0.27760252365930599</v>
      </c>
      <c r="Q79" s="65">
        <f>+P79</f>
        <v>0.27760252365930599</v>
      </c>
      <c r="R79" s="138">
        <f t="shared" si="14"/>
        <v>0.27760252365930599</v>
      </c>
      <c r="S79" s="67">
        <f t="shared" si="13"/>
        <v>1</v>
      </c>
      <c r="T79" s="68" t="str">
        <f t="shared" si="20"/>
        <v>Normal</v>
      </c>
      <c r="U79" s="650" t="str">
        <f t="shared" si="21"/>
        <v>J</v>
      </c>
      <c r="V79" s="70" t="s">
        <v>227</v>
      </c>
      <c r="W79" s="71">
        <f t="shared" si="15"/>
        <v>0.72239747634069396</v>
      </c>
      <c r="X79" s="115"/>
    </row>
    <row r="80" spans="1:24" s="5" customFormat="1" ht="29.25" hidden="1" customHeight="1" outlineLevel="2" thickBot="1" x14ac:dyDescent="0.3">
      <c r="A80" s="769"/>
      <c r="B80" s="865"/>
      <c r="C80" s="54" t="s">
        <v>228</v>
      </c>
      <c r="D80" s="220">
        <v>42737</v>
      </c>
      <c r="E80" s="220">
        <v>42825</v>
      </c>
      <c r="F80" s="56" t="s">
        <v>229</v>
      </c>
      <c r="G80" s="121"/>
      <c r="H80" s="54"/>
      <c r="I80" s="54"/>
      <c r="J80" s="58"/>
      <c r="K80" s="59"/>
      <c r="L80" s="60">
        <f t="shared" si="17"/>
        <v>0</v>
      </c>
      <c r="M80" s="221">
        <f t="shared" si="18"/>
        <v>88</v>
      </c>
      <c r="N80" s="62" t="str">
        <f t="shared" si="19"/>
        <v>X</v>
      </c>
      <c r="O80" s="72" t="s">
        <v>230</v>
      </c>
      <c r="P80" s="64">
        <f t="shared" si="12"/>
        <v>1</v>
      </c>
      <c r="Q80" s="65">
        <f>+P80</f>
        <v>1</v>
      </c>
      <c r="R80" s="138">
        <f t="shared" si="14"/>
        <v>1</v>
      </c>
      <c r="S80" s="67">
        <f t="shared" si="13"/>
        <v>1</v>
      </c>
      <c r="T80" s="68" t="str">
        <f t="shared" si="20"/>
        <v>Terminado</v>
      </c>
      <c r="U80" s="650" t="str">
        <f t="shared" si="21"/>
        <v>B</v>
      </c>
      <c r="V80" s="120" t="s">
        <v>231</v>
      </c>
      <c r="W80" s="71">
        <f t="shared" si="15"/>
        <v>0</v>
      </c>
      <c r="X80" s="115"/>
    </row>
    <row r="81" spans="1:24" s="5" customFormat="1" ht="29.25" hidden="1" customHeight="1" outlineLevel="2" thickBot="1" x14ac:dyDescent="0.3">
      <c r="A81" s="838"/>
      <c r="B81" s="866"/>
      <c r="C81" s="73" t="s">
        <v>232</v>
      </c>
      <c r="D81" s="223">
        <v>42737</v>
      </c>
      <c r="E81" s="223">
        <v>42916</v>
      </c>
      <c r="F81" s="75" t="s">
        <v>233</v>
      </c>
      <c r="G81" s="151"/>
      <c r="H81" s="73"/>
      <c r="I81" s="73"/>
      <c r="J81" s="77"/>
      <c r="K81" s="78"/>
      <c r="L81" s="79">
        <f t="shared" si="17"/>
        <v>0</v>
      </c>
      <c r="M81" s="224">
        <f t="shared" si="18"/>
        <v>179</v>
      </c>
      <c r="N81" s="81" t="str">
        <f t="shared" si="19"/>
        <v>X</v>
      </c>
      <c r="O81" s="225" t="s">
        <v>234</v>
      </c>
      <c r="P81" s="82">
        <f t="shared" si="12"/>
        <v>0.49162011173184356</v>
      </c>
      <c r="Q81" s="83">
        <f>+P81</f>
        <v>0.49162011173184356</v>
      </c>
      <c r="R81" s="138">
        <f t="shared" si="14"/>
        <v>0.49162011173184356</v>
      </c>
      <c r="S81" s="85">
        <f t="shared" si="13"/>
        <v>1</v>
      </c>
      <c r="T81" s="86" t="str">
        <f t="shared" si="20"/>
        <v>Normal</v>
      </c>
      <c r="U81" s="653" t="str">
        <f t="shared" si="21"/>
        <v>J</v>
      </c>
      <c r="V81" s="156" t="s">
        <v>235</v>
      </c>
      <c r="W81" s="71">
        <f t="shared" si="15"/>
        <v>0.5083798882681565</v>
      </c>
      <c r="X81" s="115"/>
    </row>
    <row r="82" spans="1:24" s="103" customFormat="1" ht="29.25" hidden="1" customHeight="1" outlineLevel="1" collapsed="1" thickBot="1" x14ac:dyDescent="0.3">
      <c r="A82" s="717" t="s">
        <v>236</v>
      </c>
      <c r="B82" s="718"/>
      <c r="C82" s="719"/>
      <c r="D82" s="89"/>
      <c r="E82" s="90"/>
      <c r="F82" s="91"/>
      <c r="G82" s="226"/>
      <c r="H82" s="227"/>
      <c r="I82" s="228"/>
      <c r="J82" s="229"/>
      <c r="K82" s="227"/>
      <c r="L82" s="230"/>
      <c r="M82" s="95" t="str">
        <f t="shared" si="18"/>
        <v/>
      </c>
      <c r="N82" s="231" t="str">
        <f t="shared" si="19"/>
        <v/>
      </c>
      <c r="O82" s="96"/>
      <c r="P82" s="212">
        <f>+IFERROR(SUMPRODUCT(P50:P81,M50:M81)/SUM(M50:M81),0)</f>
        <v>0.26242620453247001</v>
      </c>
      <c r="Q82" s="213">
        <f>+IFERROR(SUMPRODUCT(Q50:Q81,M50:M81)/SUM(M50:M81),0)</f>
        <v>0.2439556274995239</v>
      </c>
      <c r="R82" s="232">
        <f>+IFERROR(SUMPRODUCT(R50:R81,M50:M81)/SUM(M50:M81),0)</f>
        <v>0.2439556274995239</v>
      </c>
      <c r="S82" s="212">
        <f>+Q82/P82</f>
        <v>0.92961611030478952</v>
      </c>
      <c r="T82" s="100" t="str">
        <f t="shared" si="20"/>
        <v>Normal</v>
      </c>
      <c r="U82" s="647" t="str">
        <f t="shared" si="21"/>
        <v>J</v>
      </c>
      <c r="V82" s="216"/>
      <c r="W82" s="71">
        <f t="shared" si="15"/>
        <v>0.75604437250047607</v>
      </c>
      <c r="X82" s="102"/>
    </row>
    <row r="83" spans="1:24" s="5" customFormat="1" ht="29.25" hidden="1" customHeight="1" outlineLevel="2" thickBot="1" x14ac:dyDescent="0.3">
      <c r="A83" s="851" t="s">
        <v>237</v>
      </c>
      <c r="B83" s="852" t="s">
        <v>238</v>
      </c>
      <c r="C83" s="36" t="s">
        <v>239</v>
      </c>
      <c r="D83" s="37">
        <v>42736</v>
      </c>
      <c r="E83" s="37">
        <v>43070</v>
      </c>
      <c r="F83" s="38" t="s">
        <v>240</v>
      </c>
      <c r="G83" s="218" t="s">
        <v>241</v>
      </c>
      <c r="H83" s="36" t="s">
        <v>147</v>
      </c>
      <c r="I83" s="36" t="s">
        <v>242</v>
      </c>
      <c r="J83" s="40">
        <v>2</v>
      </c>
      <c r="K83" s="41">
        <v>6000000</v>
      </c>
      <c r="L83" s="233">
        <f t="shared" ref="L83:L85" si="22">+K83*J83</f>
        <v>12000000</v>
      </c>
      <c r="M83" s="109">
        <f t="shared" si="18"/>
        <v>334</v>
      </c>
      <c r="N83" s="44" t="str">
        <f t="shared" si="19"/>
        <v>X</v>
      </c>
      <c r="O83" s="219" t="s">
        <v>243</v>
      </c>
      <c r="P83" s="136">
        <f t="shared" ref="P83:P107" si="23">+IF(N83="","",IFERROR(IF(MONTH($C$2)&lt;MONTH(D83),"",IF(E83&lt;$C$2,1,IF(D83&lt;$C$2,($C$2-D83)/(E83-D83),0))),0))</f>
        <v>0.26646706586826346</v>
      </c>
      <c r="Q83" s="137">
        <v>0.26650000000000001</v>
      </c>
      <c r="R83" s="138">
        <f>+Q83</f>
        <v>0.26650000000000001</v>
      </c>
      <c r="S83" s="139">
        <f t="shared" si="13"/>
        <v>1</v>
      </c>
      <c r="T83" s="140" t="str">
        <f t="shared" si="20"/>
        <v>Normal</v>
      </c>
      <c r="U83" s="648" t="str">
        <f t="shared" si="21"/>
        <v>J</v>
      </c>
      <c r="V83" s="142" t="s">
        <v>244</v>
      </c>
      <c r="W83" s="71">
        <f t="shared" si="15"/>
        <v>0.73350000000000004</v>
      </c>
      <c r="X83" s="115"/>
    </row>
    <row r="84" spans="1:24" s="5" customFormat="1" ht="29.25" hidden="1" customHeight="1" outlineLevel="2" thickBot="1" x14ac:dyDescent="0.3">
      <c r="A84" s="851"/>
      <c r="B84" s="853"/>
      <c r="C84" s="54" t="s">
        <v>245</v>
      </c>
      <c r="D84" s="55">
        <v>42736</v>
      </c>
      <c r="E84" s="55">
        <v>43070</v>
      </c>
      <c r="F84" s="56" t="s">
        <v>246</v>
      </c>
      <c r="G84" s="121" t="s">
        <v>241</v>
      </c>
      <c r="H84" s="54" t="s">
        <v>147</v>
      </c>
      <c r="I84" s="54" t="s">
        <v>247</v>
      </c>
      <c r="J84" s="58">
        <v>2</v>
      </c>
      <c r="K84" s="59">
        <v>5000000</v>
      </c>
      <c r="L84" s="234">
        <f t="shared" si="22"/>
        <v>10000000</v>
      </c>
      <c r="M84" s="221">
        <f t="shared" si="18"/>
        <v>334</v>
      </c>
      <c r="N84" s="62" t="str">
        <f t="shared" si="19"/>
        <v>X</v>
      </c>
      <c r="O84" s="72" t="s">
        <v>248</v>
      </c>
      <c r="P84" s="64">
        <f t="shared" si="23"/>
        <v>0.26646706586826346</v>
      </c>
      <c r="Q84" s="65">
        <v>0.26</v>
      </c>
      <c r="R84" s="66">
        <f>+Q84</f>
        <v>0.26</v>
      </c>
      <c r="S84" s="67">
        <f t="shared" si="13"/>
        <v>0.97573033707865175</v>
      </c>
      <c r="T84" s="68" t="str">
        <f t="shared" si="20"/>
        <v>Normal</v>
      </c>
      <c r="U84" s="650" t="str">
        <f t="shared" si="21"/>
        <v>J</v>
      </c>
      <c r="V84" s="120" t="s">
        <v>249</v>
      </c>
      <c r="W84" s="71">
        <f t="shared" si="15"/>
        <v>0.74</v>
      </c>
      <c r="X84" s="115"/>
    </row>
    <row r="85" spans="1:24" s="5" customFormat="1" ht="29.25" hidden="1" customHeight="1" outlineLevel="2" thickBot="1" x14ac:dyDescent="0.3">
      <c r="A85" s="851"/>
      <c r="B85" s="853"/>
      <c r="C85" s="54" t="s">
        <v>250</v>
      </c>
      <c r="D85" s="55">
        <v>42931</v>
      </c>
      <c r="E85" s="55">
        <v>42941</v>
      </c>
      <c r="F85" s="56" t="s">
        <v>251</v>
      </c>
      <c r="G85" s="121" t="s">
        <v>252</v>
      </c>
      <c r="H85" s="54" t="s">
        <v>147</v>
      </c>
      <c r="I85" s="235">
        <v>42870</v>
      </c>
      <c r="J85" s="58">
        <v>2</v>
      </c>
      <c r="K85" s="59">
        <v>15000000</v>
      </c>
      <c r="L85" s="234">
        <f t="shared" si="22"/>
        <v>30000000</v>
      </c>
      <c r="M85" s="221" t="str">
        <f t="shared" si="18"/>
        <v/>
      </c>
      <c r="N85" s="62" t="str">
        <f t="shared" si="19"/>
        <v/>
      </c>
      <c r="O85" s="72"/>
      <c r="P85" s="64" t="str">
        <f t="shared" si="23"/>
        <v/>
      </c>
      <c r="Q85" s="65"/>
      <c r="R85" s="66"/>
      <c r="S85" s="67" t="str">
        <f t="shared" si="13"/>
        <v/>
      </c>
      <c r="T85" s="68" t="str">
        <f t="shared" si="20"/>
        <v>Sin Iniciar</v>
      </c>
      <c r="U85" s="650" t="str">
        <f t="shared" si="21"/>
        <v>6</v>
      </c>
      <c r="V85" s="120"/>
      <c r="W85" s="71">
        <f t="shared" si="15"/>
        <v>1</v>
      </c>
      <c r="X85" s="115"/>
    </row>
    <row r="86" spans="1:24" s="5" customFormat="1" ht="29.25" hidden="1" customHeight="1" outlineLevel="2" thickBot="1" x14ac:dyDescent="0.3">
      <c r="A86" s="851"/>
      <c r="B86" s="853"/>
      <c r="C86" s="54" t="s">
        <v>253</v>
      </c>
      <c r="D86" s="55">
        <v>42979</v>
      </c>
      <c r="E86" s="55">
        <v>42984</v>
      </c>
      <c r="F86" s="56" t="s">
        <v>251</v>
      </c>
      <c r="G86" s="121" t="s">
        <v>252</v>
      </c>
      <c r="H86" s="54" t="s">
        <v>147</v>
      </c>
      <c r="I86" s="235">
        <v>42952</v>
      </c>
      <c r="J86" s="58">
        <v>1</v>
      </c>
      <c r="K86" s="59">
        <v>7000000</v>
      </c>
      <c r="L86" s="60">
        <v>7000000</v>
      </c>
      <c r="M86" s="221" t="str">
        <f t="shared" si="18"/>
        <v/>
      </c>
      <c r="N86" s="62" t="str">
        <f t="shared" si="19"/>
        <v/>
      </c>
      <c r="O86" s="72"/>
      <c r="P86" s="64" t="str">
        <f t="shared" si="23"/>
        <v/>
      </c>
      <c r="Q86" s="65"/>
      <c r="R86" s="66"/>
      <c r="S86" s="67" t="str">
        <f t="shared" si="13"/>
        <v/>
      </c>
      <c r="T86" s="68" t="str">
        <f t="shared" si="20"/>
        <v>Sin Iniciar</v>
      </c>
      <c r="U86" s="650" t="str">
        <f t="shared" si="21"/>
        <v>6</v>
      </c>
      <c r="V86" s="120"/>
      <c r="W86" s="71">
        <f t="shared" si="15"/>
        <v>1</v>
      </c>
      <c r="X86" s="115"/>
    </row>
    <row r="87" spans="1:24" s="5" customFormat="1" ht="29.25" hidden="1" customHeight="1" outlineLevel="2" thickBot="1" x14ac:dyDescent="0.3">
      <c r="A87" s="851"/>
      <c r="B87" s="853"/>
      <c r="C87" s="54" t="s">
        <v>254</v>
      </c>
      <c r="D87" s="55">
        <v>42899</v>
      </c>
      <c r="E87" s="55">
        <v>42904</v>
      </c>
      <c r="F87" s="56" t="s">
        <v>255</v>
      </c>
      <c r="G87" s="121" t="s">
        <v>256</v>
      </c>
      <c r="H87" s="54" t="s">
        <v>147</v>
      </c>
      <c r="I87" s="235">
        <v>42841</v>
      </c>
      <c r="J87" s="58">
        <v>1</v>
      </c>
      <c r="K87" s="59">
        <v>10000000</v>
      </c>
      <c r="L87" s="60">
        <v>10000000</v>
      </c>
      <c r="M87" s="221" t="str">
        <f t="shared" si="18"/>
        <v/>
      </c>
      <c r="N87" s="62" t="str">
        <f t="shared" si="19"/>
        <v/>
      </c>
      <c r="O87" s="72"/>
      <c r="P87" s="64" t="str">
        <f t="shared" si="23"/>
        <v/>
      </c>
      <c r="Q87" s="65"/>
      <c r="R87" s="66"/>
      <c r="S87" s="67" t="str">
        <f t="shared" si="13"/>
        <v/>
      </c>
      <c r="T87" s="68" t="str">
        <f t="shared" si="20"/>
        <v>Sin Iniciar</v>
      </c>
      <c r="U87" s="650" t="str">
        <f t="shared" si="21"/>
        <v>6</v>
      </c>
      <c r="V87" s="120"/>
      <c r="W87" s="71">
        <f t="shared" si="15"/>
        <v>1</v>
      </c>
      <c r="X87" s="115"/>
    </row>
    <row r="88" spans="1:24" s="5" customFormat="1" ht="29.25" hidden="1" customHeight="1" outlineLevel="2" thickBot="1" x14ac:dyDescent="0.3">
      <c r="A88" s="851"/>
      <c r="B88" s="854"/>
      <c r="C88" s="73" t="s">
        <v>257</v>
      </c>
      <c r="D88" s="74">
        <v>42883</v>
      </c>
      <c r="E88" s="74">
        <v>42888</v>
      </c>
      <c r="F88" s="75" t="s">
        <v>255</v>
      </c>
      <c r="G88" s="151" t="s">
        <v>258</v>
      </c>
      <c r="H88" s="73" t="s">
        <v>147</v>
      </c>
      <c r="I88" s="236">
        <v>42795</v>
      </c>
      <c r="J88" s="77">
        <v>3</v>
      </c>
      <c r="K88" s="78">
        <v>9000000</v>
      </c>
      <c r="L88" s="79">
        <v>27000000</v>
      </c>
      <c r="M88" s="224" t="str">
        <f t="shared" si="18"/>
        <v/>
      </c>
      <c r="N88" s="81" t="str">
        <f t="shared" si="19"/>
        <v/>
      </c>
      <c r="O88" s="225"/>
      <c r="P88" s="82" t="str">
        <f t="shared" si="23"/>
        <v/>
      </c>
      <c r="Q88" s="83"/>
      <c r="R88" s="84"/>
      <c r="S88" s="85" t="str">
        <f t="shared" si="13"/>
        <v/>
      </c>
      <c r="T88" s="86" t="str">
        <f t="shared" si="20"/>
        <v>Sin Iniciar</v>
      </c>
      <c r="U88" s="653" t="str">
        <f t="shared" si="21"/>
        <v>6</v>
      </c>
      <c r="V88" s="156"/>
      <c r="W88" s="71">
        <f t="shared" si="15"/>
        <v>1</v>
      </c>
      <c r="X88" s="115"/>
    </row>
    <row r="89" spans="1:24" s="5" customFormat="1" ht="29.25" hidden="1" customHeight="1" outlineLevel="2" thickBot="1" x14ac:dyDescent="0.3">
      <c r="A89" s="851"/>
      <c r="B89" s="855" t="s">
        <v>259</v>
      </c>
      <c r="C89" s="36" t="s">
        <v>260</v>
      </c>
      <c r="D89" s="237">
        <v>42736</v>
      </c>
      <c r="E89" s="237">
        <v>42794</v>
      </c>
      <c r="F89" s="238" t="s">
        <v>261</v>
      </c>
      <c r="G89" s="218" t="s">
        <v>262</v>
      </c>
      <c r="H89" s="36" t="s">
        <v>39</v>
      </c>
      <c r="I89" s="239">
        <v>43073</v>
      </c>
      <c r="J89" s="40">
        <v>1</v>
      </c>
      <c r="K89" s="41">
        <v>24000000</v>
      </c>
      <c r="L89" s="42">
        <f>+K89*J89</f>
        <v>24000000</v>
      </c>
      <c r="M89" s="109">
        <f t="shared" si="18"/>
        <v>58</v>
      </c>
      <c r="N89" s="44" t="str">
        <f t="shared" si="19"/>
        <v/>
      </c>
      <c r="O89" s="219" t="s">
        <v>263</v>
      </c>
      <c r="P89" s="136" t="str">
        <f t="shared" si="23"/>
        <v/>
      </c>
      <c r="Q89" s="137"/>
      <c r="R89" s="138">
        <f>+Q89</f>
        <v>0</v>
      </c>
      <c r="S89" s="139" t="str">
        <f t="shared" si="13"/>
        <v/>
      </c>
      <c r="T89" s="140" t="str">
        <f t="shared" si="20"/>
        <v>Sin Iniciar</v>
      </c>
      <c r="U89" s="648" t="str">
        <f t="shared" si="21"/>
        <v>6</v>
      </c>
      <c r="V89" s="142" t="s">
        <v>264</v>
      </c>
      <c r="W89" s="71">
        <f t="shared" si="15"/>
        <v>1</v>
      </c>
      <c r="X89" s="115"/>
    </row>
    <row r="90" spans="1:24" s="5" customFormat="1" ht="29.25" hidden="1" customHeight="1" outlineLevel="2" thickBot="1" x14ac:dyDescent="0.3">
      <c r="A90" s="851"/>
      <c r="B90" s="856"/>
      <c r="C90" s="54" t="s">
        <v>265</v>
      </c>
      <c r="D90" s="240">
        <v>42767</v>
      </c>
      <c r="E90" s="240">
        <v>42794</v>
      </c>
      <c r="F90" s="241" t="s">
        <v>266</v>
      </c>
      <c r="G90" s="121" t="s">
        <v>267</v>
      </c>
      <c r="H90" s="54" t="s">
        <v>39</v>
      </c>
      <c r="I90" s="242">
        <v>43073</v>
      </c>
      <c r="J90" s="58">
        <v>1</v>
      </c>
      <c r="K90" s="59">
        <v>6000000</v>
      </c>
      <c r="L90" s="60">
        <v>6000000</v>
      </c>
      <c r="M90" s="221">
        <f t="shared" si="18"/>
        <v>27</v>
      </c>
      <c r="N90" s="62" t="str">
        <f t="shared" si="19"/>
        <v/>
      </c>
      <c r="O90" s="72" t="s">
        <v>268</v>
      </c>
      <c r="P90" s="64" t="str">
        <f t="shared" si="23"/>
        <v/>
      </c>
      <c r="Q90" s="65"/>
      <c r="R90" s="66">
        <f>+Q90</f>
        <v>0</v>
      </c>
      <c r="S90" s="67" t="str">
        <f t="shared" si="13"/>
        <v/>
      </c>
      <c r="T90" s="68" t="str">
        <f t="shared" si="20"/>
        <v>Sin Iniciar</v>
      </c>
      <c r="U90" s="650" t="str">
        <f t="shared" si="21"/>
        <v>6</v>
      </c>
      <c r="V90" s="120"/>
      <c r="W90" s="71">
        <f t="shared" si="15"/>
        <v>1</v>
      </c>
      <c r="X90" s="115"/>
    </row>
    <row r="91" spans="1:24" s="5" customFormat="1" ht="29.25" hidden="1" customHeight="1" outlineLevel="2" thickBot="1" x14ac:dyDescent="0.3">
      <c r="A91" s="851"/>
      <c r="B91" s="856"/>
      <c r="C91" s="54" t="s">
        <v>269</v>
      </c>
      <c r="D91" s="240">
        <v>42826</v>
      </c>
      <c r="E91" s="240">
        <v>42885</v>
      </c>
      <c r="F91" s="241" t="s">
        <v>270</v>
      </c>
      <c r="G91" s="121" t="s">
        <v>271</v>
      </c>
      <c r="H91" s="54" t="s">
        <v>272</v>
      </c>
      <c r="I91" s="235">
        <v>42767</v>
      </c>
      <c r="J91" s="58">
        <v>1</v>
      </c>
      <c r="K91" s="59">
        <v>8500000</v>
      </c>
      <c r="L91" s="60">
        <v>8500000</v>
      </c>
      <c r="M91" s="221" t="str">
        <f t="shared" si="18"/>
        <v/>
      </c>
      <c r="N91" s="62" t="str">
        <f t="shared" si="19"/>
        <v/>
      </c>
      <c r="O91" s="72"/>
      <c r="P91" s="64" t="str">
        <f t="shared" si="23"/>
        <v/>
      </c>
      <c r="Q91" s="65"/>
      <c r="R91" s="66"/>
      <c r="S91" s="67" t="str">
        <f t="shared" si="13"/>
        <v/>
      </c>
      <c r="T91" s="68" t="str">
        <f t="shared" si="20"/>
        <v>Sin Iniciar</v>
      </c>
      <c r="U91" s="650" t="str">
        <f t="shared" si="21"/>
        <v>6</v>
      </c>
      <c r="V91" s="120"/>
      <c r="W91" s="71">
        <f t="shared" si="15"/>
        <v>1</v>
      </c>
      <c r="X91" s="115"/>
    </row>
    <row r="92" spans="1:24" s="5" customFormat="1" ht="29.25" hidden="1" customHeight="1" outlineLevel="2" thickBot="1" x14ac:dyDescent="0.3">
      <c r="A92" s="851"/>
      <c r="B92" s="857"/>
      <c r="C92" s="73" t="s">
        <v>273</v>
      </c>
      <c r="D92" s="243">
        <v>42826</v>
      </c>
      <c r="E92" s="243">
        <v>43008</v>
      </c>
      <c r="F92" s="244" t="s">
        <v>274</v>
      </c>
      <c r="G92" s="245" t="s">
        <v>275</v>
      </c>
      <c r="H92" s="246" t="s">
        <v>104</v>
      </c>
      <c r="I92" s="247">
        <v>42767</v>
      </c>
      <c r="J92" s="77">
        <v>1</v>
      </c>
      <c r="K92" s="78">
        <v>10000000</v>
      </c>
      <c r="L92" s="79">
        <v>10000000</v>
      </c>
      <c r="M92" s="224" t="str">
        <f t="shared" si="18"/>
        <v/>
      </c>
      <c r="N92" s="81" t="str">
        <f t="shared" si="19"/>
        <v/>
      </c>
      <c r="O92" s="225"/>
      <c r="P92" s="82" t="str">
        <f t="shared" si="23"/>
        <v/>
      </c>
      <c r="Q92" s="83"/>
      <c r="R92" s="84"/>
      <c r="S92" s="85" t="str">
        <f t="shared" si="13"/>
        <v/>
      </c>
      <c r="T92" s="86" t="str">
        <f t="shared" si="20"/>
        <v>Sin Iniciar</v>
      </c>
      <c r="U92" s="653" t="str">
        <f t="shared" si="21"/>
        <v>6</v>
      </c>
      <c r="V92" s="156"/>
      <c r="W92" s="71">
        <f t="shared" si="15"/>
        <v>1</v>
      </c>
      <c r="X92" s="115"/>
    </row>
    <row r="93" spans="1:24" s="5" customFormat="1" ht="29.25" hidden="1" customHeight="1" outlineLevel="2" thickBot="1" x14ac:dyDescent="0.3">
      <c r="A93" s="851"/>
      <c r="B93" s="852" t="s">
        <v>276</v>
      </c>
      <c r="C93" s="36" t="s">
        <v>277</v>
      </c>
      <c r="D93" s="37">
        <v>42826</v>
      </c>
      <c r="E93" s="37">
        <v>42885</v>
      </c>
      <c r="F93" s="38" t="s">
        <v>278</v>
      </c>
      <c r="G93" s="248" t="s">
        <v>279</v>
      </c>
      <c r="H93" s="36" t="s">
        <v>280</v>
      </c>
      <c r="I93" s="249">
        <v>42767</v>
      </c>
      <c r="J93" s="40">
        <v>1</v>
      </c>
      <c r="K93" s="41">
        <v>1000000</v>
      </c>
      <c r="L93" s="42">
        <v>1000000</v>
      </c>
      <c r="M93" s="109" t="str">
        <f t="shared" si="18"/>
        <v/>
      </c>
      <c r="N93" s="44" t="str">
        <f t="shared" si="19"/>
        <v/>
      </c>
      <c r="O93" s="219"/>
      <c r="P93" s="136" t="str">
        <f t="shared" si="23"/>
        <v/>
      </c>
      <c r="Q93" s="137"/>
      <c r="R93" s="138"/>
      <c r="S93" s="139" t="str">
        <f t="shared" si="13"/>
        <v/>
      </c>
      <c r="T93" s="140" t="str">
        <f t="shared" si="20"/>
        <v>Sin Iniciar</v>
      </c>
      <c r="U93" s="648" t="str">
        <f t="shared" si="21"/>
        <v>6</v>
      </c>
      <c r="V93" s="142"/>
      <c r="W93" s="71">
        <f t="shared" si="15"/>
        <v>1</v>
      </c>
      <c r="X93" s="115"/>
    </row>
    <row r="94" spans="1:24" s="5" customFormat="1" ht="29.25" hidden="1" customHeight="1" outlineLevel="2" thickBot="1" x14ac:dyDescent="0.3">
      <c r="A94" s="851"/>
      <c r="B94" s="853"/>
      <c r="C94" s="54" t="s">
        <v>281</v>
      </c>
      <c r="D94" s="37">
        <v>42826</v>
      </c>
      <c r="E94" s="37">
        <v>42885</v>
      </c>
      <c r="F94" s="56" t="s">
        <v>282</v>
      </c>
      <c r="G94" s="121" t="s">
        <v>279</v>
      </c>
      <c r="H94" s="54" t="s">
        <v>280</v>
      </c>
      <c r="I94" s="235">
        <v>42795</v>
      </c>
      <c r="J94" s="58">
        <v>1</v>
      </c>
      <c r="K94" s="59">
        <v>500000</v>
      </c>
      <c r="L94" s="60">
        <v>500000</v>
      </c>
      <c r="M94" s="221" t="str">
        <f t="shared" si="18"/>
        <v/>
      </c>
      <c r="N94" s="62" t="str">
        <f t="shared" si="19"/>
        <v/>
      </c>
      <c r="O94" s="72"/>
      <c r="P94" s="64" t="str">
        <f t="shared" si="23"/>
        <v/>
      </c>
      <c r="Q94" s="65"/>
      <c r="R94" s="66"/>
      <c r="S94" s="67" t="str">
        <f t="shared" si="13"/>
        <v/>
      </c>
      <c r="T94" s="68" t="str">
        <f t="shared" si="20"/>
        <v>Sin Iniciar</v>
      </c>
      <c r="U94" s="650" t="str">
        <f t="shared" si="21"/>
        <v>6</v>
      </c>
      <c r="V94" s="120"/>
      <c r="W94" s="71">
        <f t="shared" si="15"/>
        <v>1</v>
      </c>
      <c r="X94" s="115"/>
    </row>
    <row r="95" spans="1:24" s="5" customFormat="1" ht="29.25" hidden="1" customHeight="1" outlineLevel="2" thickBot="1" x14ac:dyDescent="0.3">
      <c r="A95" s="851"/>
      <c r="B95" s="853"/>
      <c r="C95" s="54" t="s">
        <v>283</v>
      </c>
      <c r="D95" s="37">
        <v>42826</v>
      </c>
      <c r="E95" s="37">
        <v>42885</v>
      </c>
      <c r="F95" s="56" t="s">
        <v>284</v>
      </c>
      <c r="G95" s="121" t="s">
        <v>279</v>
      </c>
      <c r="H95" s="54" t="s">
        <v>280</v>
      </c>
      <c r="I95" s="235">
        <v>42795</v>
      </c>
      <c r="J95" s="58">
        <v>1</v>
      </c>
      <c r="K95" s="59">
        <v>500000</v>
      </c>
      <c r="L95" s="60">
        <v>500000</v>
      </c>
      <c r="M95" s="221" t="str">
        <f t="shared" si="18"/>
        <v/>
      </c>
      <c r="N95" s="62" t="str">
        <f t="shared" si="19"/>
        <v/>
      </c>
      <c r="O95" s="72"/>
      <c r="P95" s="64" t="str">
        <f t="shared" si="23"/>
        <v/>
      </c>
      <c r="Q95" s="65"/>
      <c r="R95" s="66"/>
      <c r="S95" s="67" t="str">
        <f t="shared" si="13"/>
        <v/>
      </c>
      <c r="T95" s="68" t="str">
        <f t="shared" si="20"/>
        <v>Sin Iniciar</v>
      </c>
      <c r="U95" s="650" t="str">
        <f t="shared" si="21"/>
        <v>6</v>
      </c>
      <c r="V95" s="120"/>
      <c r="W95" s="71">
        <f t="shared" si="15"/>
        <v>1</v>
      </c>
      <c r="X95" s="115"/>
    </row>
    <row r="96" spans="1:24" s="5" customFormat="1" ht="29.25" hidden="1" customHeight="1" outlineLevel="2" thickBot="1" x14ac:dyDescent="0.3">
      <c r="A96" s="851"/>
      <c r="B96" s="854"/>
      <c r="C96" s="73" t="s">
        <v>285</v>
      </c>
      <c r="D96" s="37">
        <v>42826</v>
      </c>
      <c r="E96" s="37">
        <v>42885</v>
      </c>
      <c r="F96" s="75" t="s">
        <v>286</v>
      </c>
      <c r="G96" s="151" t="s">
        <v>279</v>
      </c>
      <c r="H96" s="73" t="s">
        <v>280</v>
      </c>
      <c r="I96" s="236">
        <v>42795</v>
      </c>
      <c r="J96" s="77">
        <v>1</v>
      </c>
      <c r="K96" s="78">
        <v>400000</v>
      </c>
      <c r="L96" s="79">
        <v>400000</v>
      </c>
      <c r="M96" s="224" t="str">
        <f t="shared" si="18"/>
        <v/>
      </c>
      <c r="N96" s="81" t="str">
        <f t="shared" si="19"/>
        <v/>
      </c>
      <c r="O96" s="225"/>
      <c r="P96" s="82" t="str">
        <f t="shared" si="23"/>
        <v/>
      </c>
      <c r="Q96" s="83"/>
      <c r="R96" s="84"/>
      <c r="S96" s="85" t="str">
        <f t="shared" si="13"/>
        <v/>
      </c>
      <c r="T96" s="86" t="str">
        <f t="shared" si="20"/>
        <v>Sin Iniciar</v>
      </c>
      <c r="U96" s="653" t="str">
        <f t="shared" si="21"/>
        <v>6</v>
      </c>
      <c r="V96" s="156"/>
      <c r="W96" s="71">
        <f t="shared" si="15"/>
        <v>1</v>
      </c>
      <c r="X96" s="115"/>
    </row>
    <row r="97" spans="1:24" s="5" customFormat="1" ht="29.25" hidden="1" customHeight="1" outlineLevel="2" thickBot="1" x14ac:dyDescent="0.3">
      <c r="A97" s="851"/>
      <c r="B97" s="855" t="s">
        <v>287</v>
      </c>
      <c r="C97" s="36" t="s">
        <v>288</v>
      </c>
      <c r="D97" s="37">
        <v>42737</v>
      </c>
      <c r="E97" s="37">
        <v>43099</v>
      </c>
      <c r="F97" s="38" t="s">
        <v>289</v>
      </c>
      <c r="G97" s="218"/>
      <c r="H97" s="36"/>
      <c r="I97" s="249"/>
      <c r="J97" s="40"/>
      <c r="K97" s="250">
        <v>0</v>
      </c>
      <c r="L97" s="251">
        <v>0</v>
      </c>
      <c r="M97" s="109">
        <f t="shared" si="18"/>
        <v>362</v>
      </c>
      <c r="N97" s="44" t="str">
        <f>+IF(D97="","",IF(AND(MONTH($C$2)&gt;=MONTH(D97),MONTH($C$2)&lt;=MONTH(E97)),"X",""))</f>
        <v>X</v>
      </c>
      <c r="O97" s="219" t="s">
        <v>290</v>
      </c>
      <c r="P97" s="136">
        <f t="shared" si="23"/>
        <v>0.24309392265193369</v>
      </c>
      <c r="Q97" s="137">
        <f t="shared" ref="Q97:R99" si="24">+P97</f>
        <v>0.24309392265193369</v>
      </c>
      <c r="R97" s="138">
        <f t="shared" si="24"/>
        <v>0.24309392265193369</v>
      </c>
      <c r="S97" s="139">
        <f t="shared" si="13"/>
        <v>1</v>
      </c>
      <c r="T97" s="140" t="str">
        <f t="shared" si="20"/>
        <v>Normal</v>
      </c>
      <c r="U97" s="648" t="str">
        <f t="shared" si="21"/>
        <v>J</v>
      </c>
      <c r="V97" s="142" t="s">
        <v>291</v>
      </c>
      <c r="W97" s="71">
        <f t="shared" si="15"/>
        <v>0.75690607734806625</v>
      </c>
      <c r="X97" s="115"/>
    </row>
    <row r="98" spans="1:24" s="5" customFormat="1" ht="29.25" hidden="1" customHeight="1" outlineLevel="2" thickBot="1" x14ac:dyDescent="0.3">
      <c r="A98" s="851"/>
      <c r="B98" s="856"/>
      <c r="C98" s="54" t="s">
        <v>292</v>
      </c>
      <c r="D98" s="55">
        <v>42736</v>
      </c>
      <c r="E98" s="55">
        <v>43099</v>
      </c>
      <c r="F98" s="56" t="s">
        <v>289</v>
      </c>
      <c r="G98" s="121"/>
      <c r="H98" s="54"/>
      <c r="I98" s="235"/>
      <c r="J98" s="58"/>
      <c r="K98" s="252">
        <v>0</v>
      </c>
      <c r="L98" s="253">
        <v>0</v>
      </c>
      <c r="M98" s="221">
        <f t="shared" si="18"/>
        <v>363</v>
      </c>
      <c r="N98" s="62" t="str">
        <f t="shared" si="19"/>
        <v>X</v>
      </c>
      <c r="O98" s="72" t="s">
        <v>293</v>
      </c>
      <c r="P98" s="64">
        <f t="shared" si="23"/>
        <v>0.24517906336088155</v>
      </c>
      <c r="Q98" s="65">
        <f t="shared" si="24"/>
        <v>0.24517906336088155</v>
      </c>
      <c r="R98" s="66">
        <f t="shared" si="24"/>
        <v>0.24517906336088155</v>
      </c>
      <c r="S98" s="67">
        <f t="shared" si="13"/>
        <v>1</v>
      </c>
      <c r="T98" s="68" t="str">
        <f t="shared" si="20"/>
        <v>Normal</v>
      </c>
      <c r="U98" s="650" t="str">
        <f t="shared" si="21"/>
        <v>J</v>
      </c>
      <c r="V98" s="120" t="s">
        <v>291</v>
      </c>
      <c r="W98" s="71">
        <f t="shared" si="15"/>
        <v>0.75482093663911842</v>
      </c>
      <c r="X98" s="115"/>
    </row>
    <row r="99" spans="1:24" s="5" customFormat="1" ht="29.25" hidden="1" customHeight="1" outlineLevel="2" thickBot="1" x14ac:dyDescent="0.3">
      <c r="A99" s="851"/>
      <c r="B99" s="856"/>
      <c r="C99" s="54" t="s">
        <v>294</v>
      </c>
      <c r="D99" s="55">
        <v>42736</v>
      </c>
      <c r="E99" s="55">
        <v>43099</v>
      </c>
      <c r="F99" s="56" t="s">
        <v>289</v>
      </c>
      <c r="G99" s="121"/>
      <c r="H99" s="54"/>
      <c r="I99" s="235"/>
      <c r="J99" s="58"/>
      <c r="K99" s="252">
        <v>0</v>
      </c>
      <c r="L99" s="253">
        <f t="shared" ref="L99:L100" si="25">+K99*J99</f>
        <v>0</v>
      </c>
      <c r="M99" s="221">
        <f t="shared" si="18"/>
        <v>363</v>
      </c>
      <c r="N99" s="62" t="str">
        <f t="shared" si="19"/>
        <v>X</v>
      </c>
      <c r="O99" s="72" t="s">
        <v>295</v>
      </c>
      <c r="P99" s="64">
        <f t="shared" si="23"/>
        <v>0.24517906336088155</v>
      </c>
      <c r="Q99" s="65">
        <f t="shared" si="24"/>
        <v>0.24517906336088155</v>
      </c>
      <c r="R99" s="66">
        <f t="shared" si="24"/>
        <v>0.24517906336088155</v>
      </c>
      <c r="S99" s="67">
        <f t="shared" si="13"/>
        <v>1</v>
      </c>
      <c r="T99" s="68" t="str">
        <f t="shared" si="20"/>
        <v>Normal</v>
      </c>
      <c r="U99" s="650" t="str">
        <f t="shared" si="21"/>
        <v>J</v>
      </c>
      <c r="V99" s="120" t="s">
        <v>291</v>
      </c>
      <c r="W99" s="71">
        <f t="shared" si="15"/>
        <v>0.75482093663911842</v>
      </c>
      <c r="X99" s="115"/>
    </row>
    <row r="100" spans="1:24" s="5" customFormat="1" ht="29.25" hidden="1" customHeight="1" outlineLevel="2" thickBot="1" x14ac:dyDescent="0.3">
      <c r="A100" s="851"/>
      <c r="B100" s="857"/>
      <c r="C100" s="73" t="s">
        <v>296</v>
      </c>
      <c r="D100" s="74">
        <v>42935</v>
      </c>
      <c r="E100" s="74">
        <v>42939</v>
      </c>
      <c r="F100" s="75"/>
      <c r="G100" s="151" t="s">
        <v>297</v>
      </c>
      <c r="H100" s="73" t="s">
        <v>147</v>
      </c>
      <c r="I100" s="236">
        <v>42745</v>
      </c>
      <c r="J100" s="77">
        <v>1</v>
      </c>
      <c r="K100" s="254">
        <v>9000000</v>
      </c>
      <c r="L100" s="255">
        <f t="shared" si="25"/>
        <v>9000000</v>
      </c>
      <c r="M100" s="224" t="str">
        <f t="shared" si="18"/>
        <v/>
      </c>
      <c r="N100" s="81" t="str">
        <f t="shared" si="19"/>
        <v/>
      </c>
      <c r="O100" s="225"/>
      <c r="P100" s="82" t="str">
        <f t="shared" si="23"/>
        <v/>
      </c>
      <c r="Q100" s="83"/>
      <c r="R100" s="84"/>
      <c r="S100" s="85" t="str">
        <f t="shared" si="13"/>
        <v/>
      </c>
      <c r="T100" s="86" t="str">
        <f t="shared" si="20"/>
        <v>Sin Iniciar</v>
      </c>
      <c r="U100" s="653" t="str">
        <f t="shared" si="21"/>
        <v>6</v>
      </c>
      <c r="V100" s="156"/>
      <c r="W100" s="71">
        <f t="shared" si="15"/>
        <v>1</v>
      </c>
      <c r="X100" s="115"/>
    </row>
    <row r="101" spans="1:24" s="5" customFormat="1" ht="29.25" hidden="1" customHeight="1" outlineLevel="2" thickBot="1" x14ac:dyDescent="0.3">
      <c r="A101" s="851"/>
      <c r="B101" s="855" t="s">
        <v>298</v>
      </c>
      <c r="C101" s="36" t="s">
        <v>299</v>
      </c>
      <c r="D101" s="37">
        <v>42979</v>
      </c>
      <c r="E101" s="37">
        <v>43040</v>
      </c>
      <c r="F101" s="38" t="s">
        <v>300</v>
      </c>
      <c r="G101" s="218" t="s">
        <v>301</v>
      </c>
      <c r="H101" s="36" t="s">
        <v>302</v>
      </c>
      <c r="I101" s="249">
        <v>42826</v>
      </c>
      <c r="J101" s="40">
        <v>1</v>
      </c>
      <c r="K101" s="41">
        <v>57000000</v>
      </c>
      <c r="L101" s="42">
        <v>57000000</v>
      </c>
      <c r="M101" s="109" t="str">
        <f t="shared" si="18"/>
        <v/>
      </c>
      <c r="N101" s="44" t="str">
        <f t="shared" si="19"/>
        <v/>
      </c>
      <c r="O101" s="219"/>
      <c r="P101" s="136" t="str">
        <f t="shared" si="23"/>
        <v/>
      </c>
      <c r="Q101" s="137"/>
      <c r="R101" s="138"/>
      <c r="S101" s="139" t="str">
        <f t="shared" si="13"/>
        <v/>
      </c>
      <c r="T101" s="140" t="str">
        <f t="shared" si="20"/>
        <v>Sin Iniciar</v>
      </c>
      <c r="U101" s="648" t="str">
        <f t="shared" si="21"/>
        <v>6</v>
      </c>
      <c r="V101" s="142"/>
      <c r="W101" s="71">
        <f t="shared" si="15"/>
        <v>1</v>
      </c>
      <c r="X101" s="115"/>
    </row>
    <row r="102" spans="1:24" s="5" customFormat="1" ht="29.25" hidden="1" customHeight="1" outlineLevel="2" thickBot="1" x14ac:dyDescent="0.3">
      <c r="A102" s="851"/>
      <c r="B102" s="856"/>
      <c r="C102" s="54" t="s">
        <v>303</v>
      </c>
      <c r="D102" s="55">
        <v>42856</v>
      </c>
      <c r="E102" s="55">
        <v>42917</v>
      </c>
      <c r="F102" s="56" t="s">
        <v>304</v>
      </c>
      <c r="G102" s="121" t="s">
        <v>305</v>
      </c>
      <c r="H102" s="54" t="s">
        <v>147</v>
      </c>
      <c r="I102" s="235">
        <v>42767</v>
      </c>
      <c r="J102" s="58">
        <v>1</v>
      </c>
      <c r="K102" s="59">
        <v>2000000</v>
      </c>
      <c r="L102" s="60">
        <f t="shared" ref="L102:L105" si="26">+K102*J102</f>
        <v>2000000</v>
      </c>
      <c r="M102" s="221" t="str">
        <f t="shared" si="18"/>
        <v/>
      </c>
      <c r="N102" s="62" t="str">
        <f t="shared" si="19"/>
        <v/>
      </c>
      <c r="O102" s="72"/>
      <c r="P102" s="64" t="str">
        <f t="shared" si="23"/>
        <v/>
      </c>
      <c r="Q102" s="65"/>
      <c r="R102" s="66"/>
      <c r="S102" s="67" t="str">
        <f t="shared" si="13"/>
        <v/>
      </c>
      <c r="T102" s="68" t="str">
        <f t="shared" si="20"/>
        <v>Sin Iniciar</v>
      </c>
      <c r="U102" s="650" t="str">
        <f t="shared" si="21"/>
        <v>6</v>
      </c>
      <c r="V102" s="120"/>
      <c r="W102" s="71">
        <f t="shared" si="15"/>
        <v>1</v>
      </c>
      <c r="X102" s="115"/>
    </row>
    <row r="103" spans="1:24" s="5" customFormat="1" ht="29.25" hidden="1" customHeight="1" outlineLevel="2" thickBot="1" x14ac:dyDescent="0.3">
      <c r="A103" s="851"/>
      <c r="B103" s="856"/>
      <c r="C103" s="54" t="s">
        <v>306</v>
      </c>
      <c r="D103" s="55">
        <v>43044</v>
      </c>
      <c r="E103" s="55">
        <v>43070</v>
      </c>
      <c r="F103" s="56" t="s">
        <v>307</v>
      </c>
      <c r="G103" s="121" t="s">
        <v>308</v>
      </c>
      <c r="H103" s="54" t="s">
        <v>147</v>
      </c>
      <c r="I103" s="235">
        <v>42887</v>
      </c>
      <c r="J103" s="58">
        <v>1</v>
      </c>
      <c r="K103" s="59">
        <v>2000000</v>
      </c>
      <c r="L103" s="60">
        <v>2000000</v>
      </c>
      <c r="M103" s="221" t="str">
        <f t="shared" si="18"/>
        <v/>
      </c>
      <c r="N103" s="62" t="str">
        <f t="shared" si="19"/>
        <v/>
      </c>
      <c r="O103" s="72"/>
      <c r="P103" s="64" t="str">
        <f t="shared" si="23"/>
        <v/>
      </c>
      <c r="Q103" s="65"/>
      <c r="R103" s="66"/>
      <c r="S103" s="67" t="str">
        <f t="shared" si="13"/>
        <v/>
      </c>
      <c r="T103" s="68" t="str">
        <f t="shared" si="20"/>
        <v>Sin Iniciar</v>
      </c>
      <c r="U103" s="650" t="str">
        <f t="shared" si="21"/>
        <v>6</v>
      </c>
      <c r="V103" s="120"/>
      <c r="W103" s="71">
        <f t="shared" si="15"/>
        <v>1</v>
      </c>
      <c r="X103" s="115"/>
    </row>
    <row r="104" spans="1:24" s="5" customFormat="1" ht="29.25" hidden="1" customHeight="1" outlineLevel="2" thickBot="1" x14ac:dyDescent="0.3">
      <c r="A104" s="851"/>
      <c r="B104" s="856"/>
      <c r="C104" s="54" t="s">
        <v>309</v>
      </c>
      <c r="D104" s="55">
        <v>42795</v>
      </c>
      <c r="E104" s="55">
        <v>42826</v>
      </c>
      <c r="F104" s="56" t="s">
        <v>304</v>
      </c>
      <c r="G104" s="121" t="s">
        <v>310</v>
      </c>
      <c r="H104" s="54" t="s">
        <v>147</v>
      </c>
      <c r="I104" s="235">
        <v>42795</v>
      </c>
      <c r="J104" s="58">
        <v>1</v>
      </c>
      <c r="K104" s="59">
        <v>3000000</v>
      </c>
      <c r="L104" s="60">
        <f t="shared" si="26"/>
        <v>3000000</v>
      </c>
      <c r="M104" s="221">
        <f t="shared" si="18"/>
        <v>31</v>
      </c>
      <c r="N104" s="62" t="str">
        <f t="shared" si="19"/>
        <v>X</v>
      </c>
      <c r="O104" s="72" t="s">
        <v>311</v>
      </c>
      <c r="P104" s="64">
        <f t="shared" si="23"/>
        <v>0.967741935483871</v>
      </c>
      <c r="Q104" s="65">
        <f>+P104</f>
        <v>0.967741935483871</v>
      </c>
      <c r="R104" s="66">
        <f>+Q104</f>
        <v>0.967741935483871</v>
      </c>
      <c r="S104" s="67">
        <f t="shared" si="13"/>
        <v>1</v>
      </c>
      <c r="T104" s="68" t="str">
        <f t="shared" si="20"/>
        <v>Normal</v>
      </c>
      <c r="U104" s="650" t="str">
        <f t="shared" si="21"/>
        <v>J</v>
      </c>
      <c r="V104" s="120"/>
      <c r="W104" s="71">
        <f t="shared" si="15"/>
        <v>3.2258064516129004E-2</v>
      </c>
      <c r="X104" s="115"/>
    </row>
    <row r="105" spans="1:24" s="5" customFormat="1" ht="29.25" hidden="1" customHeight="1" outlineLevel="2" thickBot="1" x14ac:dyDescent="0.3">
      <c r="A105" s="851"/>
      <c r="B105" s="856"/>
      <c r="C105" s="54" t="s">
        <v>312</v>
      </c>
      <c r="D105" s="55">
        <v>42826</v>
      </c>
      <c r="E105" s="55">
        <v>42840</v>
      </c>
      <c r="F105" s="56" t="s">
        <v>255</v>
      </c>
      <c r="G105" s="121" t="s">
        <v>252</v>
      </c>
      <c r="H105" s="54" t="s">
        <v>147</v>
      </c>
      <c r="I105" s="235">
        <v>42795</v>
      </c>
      <c r="J105" s="58">
        <v>2</v>
      </c>
      <c r="K105" s="59">
        <v>4000000</v>
      </c>
      <c r="L105" s="234">
        <f t="shared" si="26"/>
        <v>8000000</v>
      </c>
      <c r="M105" s="221" t="str">
        <f t="shared" si="18"/>
        <v/>
      </c>
      <c r="N105" s="62" t="str">
        <f t="shared" si="19"/>
        <v/>
      </c>
      <c r="O105" s="72"/>
      <c r="P105" s="64" t="str">
        <f t="shared" si="23"/>
        <v/>
      </c>
      <c r="Q105" s="65"/>
      <c r="R105" s="66"/>
      <c r="S105" s="67" t="str">
        <f t="shared" si="13"/>
        <v/>
      </c>
      <c r="T105" s="68" t="str">
        <f t="shared" si="20"/>
        <v>Sin Iniciar</v>
      </c>
      <c r="U105" s="650" t="str">
        <f t="shared" si="21"/>
        <v>6</v>
      </c>
      <c r="V105" s="120"/>
      <c r="W105" s="71">
        <f t="shared" si="15"/>
        <v>1</v>
      </c>
      <c r="X105" s="115"/>
    </row>
    <row r="106" spans="1:24" s="5" customFormat="1" ht="29.25" hidden="1" customHeight="1" outlineLevel="2" thickBot="1" x14ac:dyDescent="0.3">
      <c r="A106" s="851"/>
      <c r="B106" s="857"/>
      <c r="C106" s="73" t="s">
        <v>313</v>
      </c>
      <c r="D106" s="74">
        <v>42800</v>
      </c>
      <c r="E106" s="74">
        <v>42804</v>
      </c>
      <c r="F106" s="75" t="s">
        <v>255</v>
      </c>
      <c r="G106" s="151" t="s">
        <v>252</v>
      </c>
      <c r="H106" s="73" t="s">
        <v>147</v>
      </c>
      <c r="I106" s="236">
        <v>42796</v>
      </c>
      <c r="J106" s="77">
        <v>3</v>
      </c>
      <c r="K106" s="78">
        <v>5000000</v>
      </c>
      <c r="L106" s="256">
        <v>15000000</v>
      </c>
      <c r="M106" s="224">
        <f t="shared" si="18"/>
        <v>4</v>
      </c>
      <c r="N106" s="81" t="str">
        <f t="shared" si="19"/>
        <v>X</v>
      </c>
      <c r="O106" s="225" t="s">
        <v>314</v>
      </c>
      <c r="P106" s="82">
        <f t="shared" si="23"/>
        <v>1</v>
      </c>
      <c r="Q106" s="83">
        <f>+P106</f>
        <v>1</v>
      </c>
      <c r="R106" s="84">
        <f>+Q106</f>
        <v>1</v>
      </c>
      <c r="S106" s="85">
        <f t="shared" si="13"/>
        <v>1</v>
      </c>
      <c r="T106" s="86" t="str">
        <f t="shared" si="20"/>
        <v>Terminado</v>
      </c>
      <c r="U106" s="653" t="str">
        <f t="shared" si="21"/>
        <v>B</v>
      </c>
      <c r="V106" s="156"/>
      <c r="W106" s="71">
        <f t="shared" si="15"/>
        <v>0</v>
      </c>
      <c r="X106" s="115"/>
    </row>
    <row r="107" spans="1:24" s="5" customFormat="1" ht="29.25" hidden="1" customHeight="1" outlineLevel="2" thickBot="1" x14ac:dyDescent="0.3">
      <c r="A107" s="851"/>
      <c r="B107" s="257" t="s">
        <v>315</v>
      </c>
      <c r="C107" s="258" t="s">
        <v>316</v>
      </c>
      <c r="D107" s="259">
        <v>42750</v>
      </c>
      <c r="E107" s="259">
        <v>43084</v>
      </c>
      <c r="F107" s="260"/>
      <c r="G107" s="261"/>
      <c r="H107" s="258"/>
      <c r="I107" s="258"/>
      <c r="J107" s="178"/>
      <c r="K107" s="262"/>
      <c r="L107" s="263"/>
      <c r="M107" s="264">
        <f t="shared" si="18"/>
        <v>334</v>
      </c>
      <c r="N107" s="181" t="str">
        <f t="shared" si="19"/>
        <v>X</v>
      </c>
      <c r="O107" s="265" t="s">
        <v>317</v>
      </c>
      <c r="P107" s="183">
        <f t="shared" si="23"/>
        <v>0.22455089820359281</v>
      </c>
      <c r="Q107" s="184">
        <f>+P107</f>
        <v>0.22455089820359281</v>
      </c>
      <c r="R107" s="185">
        <f>+Q107</f>
        <v>0.22455089820359281</v>
      </c>
      <c r="S107" s="186">
        <f t="shared" si="13"/>
        <v>1</v>
      </c>
      <c r="T107" s="187" t="str">
        <f t="shared" si="20"/>
        <v>Normal</v>
      </c>
      <c r="U107" s="655" t="str">
        <f t="shared" si="21"/>
        <v>J</v>
      </c>
      <c r="V107" s="188" t="s">
        <v>291</v>
      </c>
      <c r="W107" s="71">
        <f t="shared" si="15"/>
        <v>0.77544910179640714</v>
      </c>
      <c r="X107" s="115"/>
    </row>
    <row r="108" spans="1:24" s="103" customFormat="1" ht="29.25" hidden="1" customHeight="1" outlineLevel="1" collapsed="1" thickBot="1" x14ac:dyDescent="0.3">
      <c r="A108" s="717" t="s">
        <v>318</v>
      </c>
      <c r="B108" s="718"/>
      <c r="C108" s="719"/>
      <c r="D108" s="266"/>
      <c r="E108" s="267"/>
      <c r="F108" s="268"/>
      <c r="G108" s="269"/>
      <c r="H108" s="269"/>
      <c r="I108" s="270"/>
      <c r="J108" s="271"/>
      <c r="K108" s="269"/>
      <c r="L108" s="269"/>
      <c r="M108" s="272" t="str">
        <f t="shared" si="18"/>
        <v/>
      </c>
      <c r="N108" s="270" t="str">
        <f t="shared" si="19"/>
        <v/>
      </c>
      <c r="O108" s="273"/>
      <c r="P108" s="274">
        <f>+IFERROR(SUMPRODUCT(P83:P107,M83:M107)/SUM(M83:M107),0)</f>
        <v>0.2502262443438914</v>
      </c>
      <c r="Q108" s="275">
        <f>+IFERROR(SUMPRODUCT(Q83:Q107,M83:M107)/SUM(M83:M107),0)</f>
        <v>0.24925384615384616</v>
      </c>
      <c r="R108" s="276">
        <f>+IFERROR(SUMPRODUCT(R83:R107,M83:M107)/SUM(M83:M107),0)</f>
        <v>0.24925384615384616</v>
      </c>
      <c r="S108" s="274">
        <f>+Q108/P108</f>
        <v>0.99611392405063293</v>
      </c>
      <c r="T108" s="277" t="str">
        <f t="shared" si="20"/>
        <v>Normal</v>
      </c>
      <c r="U108" s="663" t="str">
        <f t="shared" si="21"/>
        <v>J</v>
      </c>
      <c r="V108" s="278"/>
      <c r="W108" s="71">
        <f t="shared" si="15"/>
        <v>0.75074615384615384</v>
      </c>
      <c r="X108" s="102"/>
    </row>
    <row r="109" spans="1:24" s="103" customFormat="1" ht="130.5" customHeight="1" collapsed="1" thickBot="1" x14ac:dyDescent="0.3">
      <c r="A109" s="720" t="s">
        <v>319</v>
      </c>
      <c r="B109" s="721"/>
      <c r="C109" s="721"/>
      <c r="D109" s="279"/>
      <c r="E109" s="279"/>
      <c r="F109" s="279"/>
      <c r="G109" s="279"/>
      <c r="H109" s="279"/>
      <c r="I109" s="279"/>
      <c r="J109" s="279"/>
      <c r="K109" s="279"/>
      <c r="L109" s="279"/>
      <c r="M109" s="279"/>
      <c r="N109" s="279"/>
      <c r="O109" s="279"/>
      <c r="P109" s="280">
        <f>+AVERAGE(P108,P82,P49,P15)</f>
        <v>0.28054793821805868</v>
      </c>
      <c r="Q109" s="281">
        <f>+AVERAGE(Q108,Q82,Q49,Q15)</f>
        <v>0.27118201604637293</v>
      </c>
      <c r="R109" s="282">
        <f>+AVERAGE(R108,R82,R49,R15)</f>
        <v>0.20455573747989358</v>
      </c>
      <c r="S109" s="283">
        <f>+Q109/P109</f>
        <v>0.96661560861514517</v>
      </c>
      <c r="T109" s="284" t="str">
        <f t="shared" si="20"/>
        <v>Normal</v>
      </c>
      <c r="U109" s="285" t="str">
        <f t="shared" si="21"/>
        <v>J</v>
      </c>
      <c r="V109" s="286"/>
      <c r="W109" s="287" t="s">
        <v>1598</v>
      </c>
      <c r="X109" s="702" t="s">
        <v>2079</v>
      </c>
    </row>
    <row r="110" spans="1:24" s="5" customFormat="1" ht="29.25" hidden="1" customHeight="1" outlineLevel="2" thickBot="1" x14ac:dyDescent="0.3">
      <c r="A110" s="768" t="s">
        <v>320</v>
      </c>
      <c r="B110" s="840" t="s">
        <v>321</v>
      </c>
      <c r="C110" s="288" t="s">
        <v>322</v>
      </c>
      <c r="D110" s="37">
        <v>42753</v>
      </c>
      <c r="E110" s="37">
        <v>42794</v>
      </c>
      <c r="F110" s="38" t="s">
        <v>323</v>
      </c>
      <c r="G110" s="849" t="s">
        <v>324</v>
      </c>
      <c r="H110" s="850" t="s">
        <v>39</v>
      </c>
      <c r="I110" s="846" t="s">
        <v>45</v>
      </c>
      <c r="J110" s="846">
        <v>1</v>
      </c>
      <c r="K110" s="847">
        <v>9000000</v>
      </c>
      <c r="L110" s="848">
        <f>+K110*J110</f>
        <v>9000000</v>
      </c>
      <c r="M110" s="109">
        <f t="shared" ref="M110:M173" si="27">+IF(D110="","",IF(MONTH($C$2)&lt;MONTH(D110),"",E110-D110))</f>
        <v>41</v>
      </c>
      <c r="N110" s="44" t="str">
        <f t="shared" ref="N110:N173" si="28">+IF(D110="","",IF(AND(MONTH($C$2)&gt;=MONTH(D110),MONTH($C$2)&lt;=MONTH(E110)),"X",""))</f>
        <v/>
      </c>
      <c r="O110" s="219" t="s">
        <v>325</v>
      </c>
      <c r="P110" s="136" t="str">
        <f t="shared" ref="P110:P138" si="29">+IF(N110="","",IFERROR(IF(MONTH($C$2)&lt;MONTH(D110),"",IF(E110&lt;$C$2,1,IF(D110&lt;$C$2,($C$2-D110)/(E110-D110),0))),0))</f>
        <v/>
      </c>
      <c r="Q110" s="137"/>
      <c r="R110" s="138"/>
      <c r="S110" s="139" t="str">
        <f t="shared" si="13"/>
        <v/>
      </c>
      <c r="T110" s="140" t="str">
        <f t="shared" si="20"/>
        <v>Sin Iniciar</v>
      </c>
      <c r="U110" s="141" t="str">
        <f t="shared" si="21"/>
        <v>6</v>
      </c>
      <c r="V110" s="289" t="s">
        <v>326</v>
      </c>
      <c r="W110" s="71">
        <f t="shared" si="15"/>
        <v>1</v>
      </c>
      <c r="X110" s="703"/>
    </row>
    <row r="111" spans="1:24" s="5" customFormat="1" ht="29.25" hidden="1" customHeight="1" outlineLevel="2" thickBot="1" x14ac:dyDescent="0.3">
      <c r="A111" s="769"/>
      <c r="B111" s="836"/>
      <c r="C111" s="290" t="s">
        <v>327</v>
      </c>
      <c r="D111" s="55">
        <v>42795</v>
      </c>
      <c r="E111" s="55">
        <v>42843</v>
      </c>
      <c r="F111" s="56" t="s">
        <v>328</v>
      </c>
      <c r="G111" s="756"/>
      <c r="H111" s="737"/>
      <c r="I111" s="736"/>
      <c r="J111" s="736"/>
      <c r="K111" s="738"/>
      <c r="L111" s="739"/>
      <c r="M111" s="221">
        <f t="shared" si="27"/>
        <v>48</v>
      </c>
      <c r="N111" s="62" t="str">
        <f t="shared" si="28"/>
        <v>X</v>
      </c>
      <c r="O111" s="72" t="s">
        <v>2072</v>
      </c>
      <c r="P111" s="64">
        <f t="shared" si="29"/>
        <v>0.625</v>
      </c>
      <c r="Q111" s="65">
        <v>0.5</v>
      </c>
      <c r="R111" s="66">
        <f>+Q111</f>
        <v>0.5</v>
      </c>
      <c r="S111" s="67">
        <f t="shared" si="13"/>
        <v>0.8</v>
      </c>
      <c r="T111" s="68" t="str">
        <f t="shared" si="20"/>
        <v>En Proceso</v>
      </c>
      <c r="U111" s="69" t="str">
        <f t="shared" si="21"/>
        <v>K</v>
      </c>
      <c r="V111" s="120"/>
      <c r="W111" s="71">
        <f t="shared" si="15"/>
        <v>0.5</v>
      </c>
      <c r="X111" s="703"/>
    </row>
    <row r="112" spans="1:24" s="5" customFormat="1" ht="29.25" hidden="1" customHeight="1" outlineLevel="2" thickBot="1" x14ac:dyDescent="0.3">
      <c r="A112" s="769"/>
      <c r="B112" s="836"/>
      <c r="C112" s="54" t="s">
        <v>329</v>
      </c>
      <c r="D112" s="55">
        <v>42856</v>
      </c>
      <c r="E112" s="55">
        <v>42977</v>
      </c>
      <c r="F112" s="56" t="s">
        <v>330</v>
      </c>
      <c r="G112" s="756" t="s">
        <v>331</v>
      </c>
      <c r="H112" s="737" t="s">
        <v>147</v>
      </c>
      <c r="I112" s="736" t="s">
        <v>40</v>
      </c>
      <c r="J112" s="736">
        <v>1</v>
      </c>
      <c r="K112" s="738">
        <v>40000000</v>
      </c>
      <c r="L112" s="739">
        <f>+K112*J112</f>
        <v>40000000</v>
      </c>
      <c r="M112" s="221" t="str">
        <f t="shared" si="27"/>
        <v/>
      </c>
      <c r="N112" s="62" t="str">
        <f t="shared" si="28"/>
        <v/>
      </c>
      <c r="O112" s="72"/>
      <c r="P112" s="64" t="str">
        <f t="shared" si="29"/>
        <v/>
      </c>
      <c r="Q112" s="65"/>
      <c r="R112" s="66"/>
      <c r="S112" s="67" t="str">
        <f t="shared" si="13"/>
        <v/>
      </c>
      <c r="T112" s="68" t="str">
        <f t="shared" si="20"/>
        <v>Sin Iniciar</v>
      </c>
      <c r="U112" s="69" t="str">
        <f>+IF(T112="","",IF(T112="Sin Iniciar","6",IF(T112="Crítico","L",IF(T112="En Proceso","K",IF(T112="Normal","J","B")))))</f>
        <v>6</v>
      </c>
      <c r="V112" s="120"/>
      <c r="W112" s="71">
        <f t="shared" si="15"/>
        <v>1</v>
      </c>
      <c r="X112" s="703"/>
    </row>
    <row r="113" spans="1:24" s="5" customFormat="1" ht="29.25" hidden="1" customHeight="1" outlineLevel="2" thickBot="1" x14ac:dyDescent="0.3">
      <c r="A113" s="769"/>
      <c r="B113" s="836"/>
      <c r="C113" s="54" t="s">
        <v>332</v>
      </c>
      <c r="D113" s="55">
        <v>42979</v>
      </c>
      <c r="E113" s="55">
        <v>43099</v>
      </c>
      <c r="F113" s="56" t="s">
        <v>330</v>
      </c>
      <c r="G113" s="756"/>
      <c r="H113" s="737"/>
      <c r="I113" s="736"/>
      <c r="J113" s="736"/>
      <c r="K113" s="738"/>
      <c r="L113" s="739"/>
      <c r="M113" s="221" t="str">
        <f t="shared" si="27"/>
        <v/>
      </c>
      <c r="N113" s="62" t="str">
        <f t="shared" si="28"/>
        <v/>
      </c>
      <c r="O113" s="72"/>
      <c r="P113" s="64" t="str">
        <f t="shared" si="29"/>
        <v/>
      </c>
      <c r="Q113" s="65"/>
      <c r="R113" s="66"/>
      <c r="S113" s="67" t="str">
        <f t="shared" si="13"/>
        <v/>
      </c>
      <c r="T113" s="68" t="str">
        <f t="shared" si="20"/>
        <v>Sin Iniciar</v>
      </c>
      <c r="U113" s="69" t="str">
        <f t="shared" si="21"/>
        <v>6</v>
      </c>
      <c r="V113" s="120"/>
      <c r="W113" s="71">
        <f t="shared" si="15"/>
        <v>1</v>
      </c>
      <c r="X113" s="703"/>
    </row>
    <row r="114" spans="1:24" s="5" customFormat="1" ht="29.25" hidden="1" customHeight="1" outlineLevel="2" thickBot="1" x14ac:dyDescent="0.3">
      <c r="A114" s="769"/>
      <c r="B114" s="836" t="s">
        <v>333</v>
      </c>
      <c r="C114" s="54" t="s">
        <v>334</v>
      </c>
      <c r="D114" s="55">
        <v>42860</v>
      </c>
      <c r="E114" s="55">
        <v>42977</v>
      </c>
      <c r="F114" s="56" t="s">
        <v>335</v>
      </c>
      <c r="G114" s="756" t="s">
        <v>336</v>
      </c>
      <c r="H114" s="737" t="s">
        <v>147</v>
      </c>
      <c r="I114" s="736" t="s">
        <v>40</v>
      </c>
      <c r="J114" s="736">
        <v>1</v>
      </c>
      <c r="K114" s="738">
        <v>40000000</v>
      </c>
      <c r="L114" s="739">
        <f>+K114*J114</f>
        <v>40000000</v>
      </c>
      <c r="M114" s="221" t="str">
        <f t="shared" si="27"/>
        <v/>
      </c>
      <c r="N114" s="62" t="str">
        <f t="shared" si="28"/>
        <v/>
      </c>
      <c r="O114" s="72"/>
      <c r="P114" s="64" t="str">
        <f t="shared" si="29"/>
        <v/>
      </c>
      <c r="Q114" s="65"/>
      <c r="R114" s="66"/>
      <c r="S114" s="67" t="str">
        <f t="shared" ref="S114:S138" si="30">IF(P114="","",IF(Q114&gt;P114,1,(Q114/P114)))</f>
        <v/>
      </c>
      <c r="T114" s="68" t="str">
        <f t="shared" si="20"/>
        <v>Sin Iniciar</v>
      </c>
      <c r="U114" s="69" t="str">
        <f t="shared" si="21"/>
        <v>6</v>
      </c>
      <c r="V114" s="120"/>
      <c r="W114" s="71">
        <f t="shared" si="15"/>
        <v>1</v>
      </c>
      <c r="X114" s="703"/>
    </row>
    <row r="115" spans="1:24" s="5" customFormat="1" ht="29.25" hidden="1" customHeight="1" outlineLevel="2" thickBot="1" x14ac:dyDescent="0.3">
      <c r="A115" s="769"/>
      <c r="B115" s="836"/>
      <c r="C115" s="54" t="s">
        <v>337</v>
      </c>
      <c r="D115" s="55">
        <v>42979</v>
      </c>
      <c r="E115" s="55">
        <v>43099</v>
      </c>
      <c r="F115" s="56" t="s">
        <v>338</v>
      </c>
      <c r="G115" s="756"/>
      <c r="H115" s="737"/>
      <c r="I115" s="736"/>
      <c r="J115" s="736"/>
      <c r="K115" s="738"/>
      <c r="L115" s="739"/>
      <c r="M115" s="221" t="str">
        <f t="shared" si="27"/>
        <v/>
      </c>
      <c r="N115" s="62" t="str">
        <f t="shared" si="28"/>
        <v/>
      </c>
      <c r="O115" s="72"/>
      <c r="P115" s="64" t="str">
        <f t="shared" si="29"/>
        <v/>
      </c>
      <c r="Q115" s="65"/>
      <c r="R115" s="66"/>
      <c r="S115" s="67" t="str">
        <f t="shared" si="30"/>
        <v/>
      </c>
      <c r="T115" s="68" t="str">
        <f t="shared" si="20"/>
        <v>Sin Iniciar</v>
      </c>
      <c r="U115" s="69" t="str">
        <f t="shared" si="21"/>
        <v>6</v>
      </c>
      <c r="V115" s="120"/>
      <c r="W115" s="71">
        <f t="shared" ref="W115:W178" si="31">1-R115</f>
        <v>1</v>
      </c>
      <c r="X115" s="703"/>
    </row>
    <row r="116" spans="1:24" s="5" customFormat="1" ht="29.25" hidden="1" customHeight="1" outlineLevel="2" thickBot="1" x14ac:dyDescent="0.3">
      <c r="A116" s="769"/>
      <c r="B116" s="836" t="s">
        <v>66</v>
      </c>
      <c r="C116" s="842" t="s">
        <v>339</v>
      </c>
      <c r="D116" s="843">
        <v>42750</v>
      </c>
      <c r="E116" s="843">
        <v>43008</v>
      </c>
      <c r="F116" s="844" t="s">
        <v>68</v>
      </c>
      <c r="G116" s="845" t="s">
        <v>340</v>
      </c>
      <c r="H116" s="842" t="s">
        <v>104</v>
      </c>
      <c r="I116" s="716" t="s">
        <v>45</v>
      </c>
      <c r="J116" s="716">
        <v>1</v>
      </c>
      <c r="K116" s="833">
        <v>50000000</v>
      </c>
      <c r="L116" s="841">
        <f>+K116*J116</f>
        <v>50000000</v>
      </c>
      <c r="M116" s="221">
        <f t="shared" si="27"/>
        <v>258</v>
      </c>
      <c r="N116" s="62" t="str">
        <f t="shared" si="28"/>
        <v>X</v>
      </c>
      <c r="O116" s="72" t="s">
        <v>341</v>
      </c>
      <c r="P116" s="64">
        <f t="shared" si="29"/>
        <v>0.29069767441860467</v>
      </c>
      <c r="Q116" s="65">
        <f>+P116</f>
        <v>0.29069767441860467</v>
      </c>
      <c r="R116" s="66">
        <f>+Q116</f>
        <v>0.29069767441860467</v>
      </c>
      <c r="S116" s="67">
        <f t="shared" si="30"/>
        <v>1</v>
      </c>
      <c r="T116" s="68" t="str">
        <f t="shared" si="20"/>
        <v>Normal</v>
      </c>
      <c r="U116" s="69" t="str">
        <f t="shared" si="21"/>
        <v>J</v>
      </c>
      <c r="V116" s="120" t="s">
        <v>342</v>
      </c>
      <c r="W116" s="71">
        <f t="shared" si="31"/>
        <v>0.70930232558139528</v>
      </c>
      <c r="X116" s="703"/>
    </row>
    <row r="117" spans="1:24" s="5" customFormat="1" ht="29.25" hidden="1" customHeight="1" outlineLevel="2" thickBot="1" x14ac:dyDescent="0.3">
      <c r="A117" s="769"/>
      <c r="B117" s="836"/>
      <c r="C117" s="842"/>
      <c r="D117" s="843"/>
      <c r="E117" s="843"/>
      <c r="F117" s="844"/>
      <c r="G117" s="845"/>
      <c r="H117" s="842"/>
      <c r="I117" s="716"/>
      <c r="J117" s="716"/>
      <c r="K117" s="833"/>
      <c r="L117" s="841"/>
      <c r="M117" s="221" t="str">
        <f t="shared" si="27"/>
        <v/>
      </c>
      <c r="N117" s="62" t="str">
        <f t="shared" si="28"/>
        <v/>
      </c>
      <c r="O117" s="72"/>
      <c r="P117" s="64" t="str">
        <f t="shared" si="29"/>
        <v/>
      </c>
      <c r="Q117" s="65"/>
      <c r="R117" s="66"/>
      <c r="S117" s="67" t="str">
        <f t="shared" si="30"/>
        <v/>
      </c>
      <c r="T117" s="68" t="str">
        <f t="shared" si="20"/>
        <v>Sin Iniciar</v>
      </c>
      <c r="U117" s="69" t="str">
        <f t="shared" si="21"/>
        <v>6</v>
      </c>
      <c r="V117" s="120"/>
      <c r="W117" s="71">
        <f t="shared" si="31"/>
        <v>1</v>
      </c>
      <c r="X117" s="703"/>
    </row>
    <row r="118" spans="1:24" s="5" customFormat="1" ht="29.25" hidden="1" customHeight="1" outlineLevel="2" thickBot="1" x14ac:dyDescent="0.3">
      <c r="A118" s="769"/>
      <c r="B118" s="836"/>
      <c r="C118" s="290" t="s">
        <v>73</v>
      </c>
      <c r="D118" s="292">
        <v>43009</v>
      </c>
      <c r="E118" s="292">
        <v>43039</v>
      </c>
      <c r="F118" s="293" t="s">
        <v>343</v>
      </c>
      <c r="G118" s="845"/>
      <c r="H118" s="842"/>
      <c r="I118" s="716"/>
      <c r="J118" s="716"/>
      <c r="K118" s="833"/>
      <c r="L118" s="841"/>
      <c r="M118" s="221" t="str">
        <f t="shared" si="27"/>
        <v/>
      </c>
      <c r="N118" s="62" t="str">
        <f t="shared" si="28"/>
        <v/>
      </c>
      <c r="O118" s="72"/>
      <c r="P118" s="64" t="str">
        <f t="shared" si="29"/>
        <v/>
      </c>
      <c r="Q118" s="65"/>
      <c r="R118" s="66"/>
      <c r="S118" s="67" t="str">
        <f t="shared" si="30"/>
        <v/>
      </c>
      <c r="T118" s="68" t="str">
        <f t="shared" si="20"/>
        <v>Sin Iniciar</v>
      </c>
      <c r="U118" s="69" t="str">
        <f t="shared" si="21"/>
        <v>6</v>
      </c>
      <c r="V118" s="120"/>
      <c r="W118" s="71">
        <f t="shared" si="31"/>
        <v>1</v>
      </c>
      <c r="X118" s="703"/>
    </row>
    <row r="119" spans="1:24" s="5" customFormat="1" ht="29.25" hidden="1" customHeight="1" outlineLevel="2" thickBot="1" x14ac:dyDescent="0.3">
      <c r="A119" s="769"/>
      <c r="B119" s="836" t="s">
        <v>344</v>
      </c>
      <c r="C119" s="54" t="s">
        <v>345</v>
      </c>
      <c r="D119" s="55">
        <v>42754</v>
      </c>
      <c r="E119" s="55">
        <v>42824</v>
      </c>
      <c r="F119" s="741" t="s">
        <v>68</v>
      </c>
      <c r="G119" s="121" t="s">
        <v>346</v>
      </c>
      <c r="H119" s="54" t="s">
        <v>147</v>
      </c>
      <c r="I119" s="58" t="s">
        <v>45</v>
      </c>
      <c r="J119" s="58">
        <v>90</v>
      </c>
      <c r="K119" s="146">
        <v>120000</v>
      </c>
      <c r="L119" s="147">
        <f t="shared" ref="L119:L138" si="32">+K119*J119</f>
        <v>10800000</v>
      </c>
      <c r="M119" s="221">
        <f t="shared" si="27"/>
        <v>70</v>
      </c>
      <c r="N119" s="62" t="str">
        <f t="shared" si="28"/>
        <v>X</v>
      </c>
      <c r="O119" s="72" t="s">
        <v>347</v>
      </c>
      <c r="P119" s="64">
        <f t="shared" si="29"/>
        <v>1</v>
      </c>
      <c r="Q119" s="65">
        <f>+P119</f>
        <v>1</v>
      </c>
      <c r="R119" s="66">
        <f>+Q119</f>
        <v>1</v>
      </c>
      <c r="S119" s="67">
        <f t="shared" si="30"/>
        <v>1</v>
      </c>
      <c r="T119" s="68" t="str">
        <f t="shared" si="20"/>
        <v>Terminado</v>
      </c>
      <c r="U119" s="69" t="str">
        <f t="shared" si="21"/>
        <v>B</v>
      </c>
      <c r="V119" s="70" t="s">
        <v>348</v>
      </c>
      <c r="W119" s="71">
        <f t="shared" si="31"/>
        <v>0</v>
      </c>
      <c r="X119" s="703"/>
    </row>
    <row r="120" spans="1:24" s="5" customFormat="1" ht="29.25" hidden="1" customHeight="1" outlineLevel="2" thickBot="1" x14ac:dyDescent="0.3">
      <c r="A120" s="769"/>
      <c r="B120" s="836"/>
      <c r="C120" s="54" t="s">
        <v>349</v>
      </c>
      <c r="D120" s="55">
        <v>42905</v>
      </c>
      <c r="E120" s="55">
        <v>42900</v>
      </c>
      <c r="F120" s="741"/>
      <c r="G120" s="121" t="s">
        <v>350</v>
      </c>
      <c r="H120" s="54" t="s">
        <v>39</v>
      </c>
      <c r="I120" s="58" t="s">
        <v>45</v>
      </c>
      <c r="J120" s="58">
        <v>2</v>
      </c>
      <c r="K120" s="146">
        <v>44000000</v>
      </c>
      <c r="L120" s="147">
        <f t="shared" si="32"/>
        <v>88000000</v>
      </c>
      <c r="M120" s="221" t="str">
        <f t="shared" si="27"/>
        <v/>
      </c>
      <c r="N120" s="62" t="str">
        <f t="shared" si="28"/>
        <v/>
      </c>
      <c r="O120" s="72"/>
      <c r="P120" s="64" t="str">
        <f t="shared" si="29"/>
        <v/>
      </c>
      <c r="Q120" s="65"/>
      <c r="R120" s="66"/>
      <c r="S120" s="67" t="str">
        <f t="shared" si="30"/>
        <v/>
      </c>
      <c r="T120" s="68" t="str">
        <f t="shared" si="20"/>
        <v>Sin Iniciar</v>
      </c>
      <c r="U120" s="69" t="str">
        <f t="shared" si="21"/>
        <v>6</v>
      </c>
      <c r="V120" s="120"/>
      <c r="W120" s="71">
        <f t="shared" si="31"/>
        <v>1</v>
      </c>
      <c r="X120" s="703"/>
    </row>
    <row r="121" spans="1:24" s="5" customFormat="1" ht="29.25" hidden="1" customHeight="1" outlineLevel="2" thickBot="1" x14ac:dyDescent="0.3">
      <c r="A121" s="769"/>
      <c r="B121" s="836"/>
      <c r="C121" s="54" t="s">
        <v>351</v>
      </c>
      <c r="D121" s="55">
        <v>42968</v>
      </c>
      <c r="E121" s="55">
        <v>43099</v>
      </c>
      <c r="F121" s="741"/>
      <c r="G121" s="121" t="s">
        <v>352</v>
      </c>
      <c r="H121" s="54" t="s">
        <v>39</v>
      </c>
      <c r="I121" s="58" t="s">
        <v>45</v>
      </c>
      <c r="J121" s="58">
        <v>1</v>
      </c>
      <c r="K121" s="146">
        <v>44000000</v>
      </c>
      <c r="L121" s="147">
        <f t="shared" si="32"/>
        <v>44000000</v>
      </c>
      <c r="M121" s="221" t="str">
        <f t="shared" si="27"/>
        <v/>
      </c>
      <c r="N121" s="62" t="str">
        <f t="shared" si="28"/>
        <v/>
      </c>
      <c r="O121" s="72"/>
      <c r="P121" s="64" t="str">
        <f t="shared" si="29"/>
        <v/>
      </c>
      <c r="Q121" s="65"/>
      <c r="R121" s="66"/>
      <c r="S121" s="67" t="str">
        <f t="shared" si="30"/>
        <v/>
      </c>
      <c r="T121" s="68" t="str">
        <f t="shared" si="20"/>
        <v>Sin Iniciar</v>
      </c>
      <c r="U121" s="69" t="str">
        <f t="shared" si="21"/>
        <v>6</v>
      </c>
      <c r="V121" s="120"/>
      <c r="W121" s="71">
        <f t="shared" si="31"/>
        <v>1</v>
      </c>
      <c r="X121" s="703"/>
    </row>
    <row r="122" spans="1:24" s="5" customFormat="1" ht="29.25" hidden="1" customHeight="1" outlineLevel="2" thickBot="1" x14ac:dyDescent="0.3">
      <c r="A122" s="769"/>
      <c r="B122" s="836" t="s">
        <v>353</v>
      </c>
      <c r="C122" s="54" t="s">
        <v>354</v>
      </c>
      <c r="D122" s="55">
        <v>42891</v>
      </c>
      <c r="E122" s="55">
        <v>43099</v>
      </c>
      <c r="F122" s="56" t="s">
        <v>68</v>
      </c>
      <c r="G122" s="121" t="s">
        <v>355</v>
      </c>
      <c r="H122" s="54" t="s">
        <v>272</v>
      </c>
      <c r="I122" s="58" t="s">
        <v>356</v>
      </c>
      <c r="J122" s="58">
        <v>1</v>
      </c>
      <c r="K122" s="146">
        <v>20000000</v>
      </c>
      <c r="L122" s="147">
        <f t="shared" si="32"/>
        <v>20000000</v>
      </c>
      <c r="M122" s="221" t="str">
        <f t="shared" si="27"/>
        <v/>
      </c>
      <c r="N122" s="62" t="str">
        <f t="shared" si="28"/>
        <v/>
      </c>
      <c r="O122" s="72"/>
      <c r="P122" s="64" t="str">
        <f t="shared" si="29"/>
        <v/>
      </c>
      <c r="Q122" s="65"/>
      <c r="R122" s="66"/>
      <c r="S122" s="67" t="str">
        <f t="shared" si="30"/>
        <v/>
      </c>
      <c r="T122" s="68" t="str">
        <f t="shared" si="20"/>
        <v>Sin Iniciar</v>
      </c>
      <c r="U122" s="69" t="str">
        <f t="shared" si="21"/>
        <v>6</v>
      </c>
      <c r="V122" s="120"/>
      <c r="W122" s="71">
        <f t="shared" si="31"/>
        <v>1</v>
      </c>
      <c r="X122" s="703"/>
    </row>
    <row r="123" spans="1:24" s="5" customFormat="1" ht="29.25" hidden="1" customHeight="1" outlineLevel="2" thickBot="1" x14ac:dyDescent="0.3">
      <c r="A123" s="769"/>
      <c r="B123" s="836"/>
      <c r="C123" s="290" t="s">
        <v>357</v>
      </c>
      <c r="D123" s="55">
        <v>42891</v>
      </c>
      <c r="E123" s="55">
        <v>43099</v>
      </c>
      <c r="F123" s="56" t="s">
        <v>358</v>
      </c>
      <c r="G123" s="121" t="s">
        <v>359</v>
      </c>
      <c r="H123" s="54" t="s">
        <v>272</v>
      </c>
      <c r="I123" s="58" t="s">
        <v>356</v>
      </c>
      <c r="J123" s="58">
        <v>1</v>
      </c>
      <c r="K123" s="146">
        <v>20000000</v>
      </c>
      <c r="L123" s="147">
        <f t="shared" si="32"/>
        <v>20000000</v>
      </c>
      <c r="M123" s="221" t="str">
        <f t="shared" si="27"/>
        <v/>
      </c>
      <c r="N123" s="62" t="str">
        <f t="shared" si="28"/>
        <v/>
      </c>
      <c r="O123" s="72"/>
      <c r="P123" s="64" t="str">
        <f t="shared" si="29"/>
        <v/>
      </c>
      <c r="Q123" s="65"/>
      <c r="R123" s="66"/>
      <c r="S123" s="67" t="str">
        <f t="shared" si="30"/>
        <v/>
      </c>
      <c r="T123" s="68" t="str">
        <f t="shared" si="20"/>
        <v>Sin Iniciar</v>
      </c>
      <c r="U123" s="69" t="str">
        <f t="shared" si="21"/>
        <v>6</v>
      </c>
      <c r="V123" s="120"/>
      <c r="W123" s="71">
        <f t="shared" si="31"/>
        <v>1</v>
      </c>
      <c r="X123" s="703"/>
    </row>
    <row r="124" spans="1:24" s="5" customFormat="1" ht="29.25" hidden="1" customHeight="1" outlineLevel="2" thickBot="1" x14ac:dyDescent="0.3">
      <c r="A124" s="769"/>
      <c r="B124" s="294" t="s">
        <v>360</v>
      </c>
      <c r="C124" s="54" t="s">
        <v>361</v>
      </c>
      <c r="D124" s="55">
        <v>42415</v>
      </c>
      <c r="E124" s="55">
        <v>42719</v>
      </c>
      <c r="F124" s="56" t="s">
        <v>68</v>
      </c>
      <c r="G124" s="121" t="s">
        <v>362</v>
      </c>
      <c r="H124" s="54" t="s">
        <v>147</v>
      </c>
      <c r="I124" s="58" t="s">
        <v>45</v>
      </c>
      <c r="J124" s="58">
        <v>90</v>
      </c>
      <c r="K124" s="146">
        <v>111000</v>
      </c>
      <c r="L124" s="147">
        <f t="shared" si="32"/>
        <v>9990000</v>
      </c>
      <c r="M124" s="221">
        <f t="shared" si="27"/>
        <v>304</v>
      </c>
      <c r="N124" s="62" t="str">
        <f t="shared" si="28"/>
        <v>X</v>
      </c>
      <c r="O124" s="72" t="s">
        <v>363</v>
      </c>
      <c r="P124" s="64">
        <f t="shared" si="29"/>
        <v>1</v>
      </c>
      <c r="Q124" s="65">
        <v>0.9</v>
      </c>
      <c r="R124" s="66">
        <f t="shared" ref="R124:R129" si="33">+Q124</f>
        <v>0.9</v>
      </c>
      <c r="S124" s="67">
        <f t="shared" si="30"/>
        <v>0.9</v>
      </c>
      <c r="T124" s="68" t="str">
        <f t="shared" si="20"/>
        <v>Normal</v>
      </c>
      <c r="U124" s="69" t="str">
        <f t="shared" si="21"/>
        <v>J</v>
      </c>
      <c r="V124" s="120"/>
      <c r="W124" s="71">
        <f t="shared" si="31"/>
        <v>9.9999999999999978E-2</v>
      </c>
      <c r="X124" s="703"/>
    </row>
    <row r="125" spans="1:24" s="5" customFormat="1" ht="29.25" hidden="1" customHeight="1" outlineLevel="2" thickBot="1" x14ac:dyDescent="0.3">
      <c r="A125" s="769"/>
      <c r="B125" s="836" t="s">
        <v>364</v>
      </c>
      <c r="C125" s="737" t="s">
        <v>365</v>
      </c>
      <c r="D125" s="55">
        <v>42430</v>
      </c>
      <c r="E125" s="55">
        <v>42719</v>
      </c>
      <c r="F125" s="56" t="s">
        <v>225</v>
      </c>
      <c r="G125" s="121" t="s">
        <v>366</v>
      </c>
      <c r="H125" s="54" t="s">
        <v>367</v>
      </c>
      <c r="I125" s="58" t="s">
        <v>45</v>
      </c>
      <c r="J125" s="58">
        <v>1</v>
      </c>
      <c r="K125" s="146">
        <v>22000000</v>
      </c>
      <c r="L125" s="147">
        <f t="shared" si="32"/>
        <v>22000000</v>
      </c>
      <c r="M125" s="221">
        <f t="shared" si="27"/>
        <v>289</v>
      </c>
      <c r="N125" s="62" t="str">
        <f t="shared" si="28"/>
        <v>X</v>
      </c>
      <c r="O125" s="72" t="s">
        <v>368</v>
      </c>
      <c r="P125" s="64">
        <f t="shared" si="29"/>
        <v>1</v>
      </c>
      <c r="Q125" s="65">
        <v>0.9</v>
      </c>
      <c r="R125" s="66">
        <f t="shared" si="33"/>
        <v>0.9</v>
      </c>
      <c r="S125" s="67">
        <f t="shared" si="30"/>
        <v>0.9</v>
      </c>
      <c r="T125" s="68" t="str">
        <f t="shared" si="20"/>
        <v>Normal</v>
      </c>
      <c r="U125" s="69" t="str">
        <f t="shared" si="21"/>
        <v>J</v>
      </c>
      <c r="V125" s="120"/>
      <c r="W125" s="71">
        <f t="shared" si="31"/>
        <v>9.9999999999999978E-2</v>
      </c>
      <c r="X125" s="703"/>
    </row>
    <row r="126" spans="1:24" s="5" customFormat="1" ht="29.25" hidden="1" customHeight="1" outlineLevel="2" thickBot="1" x14ac:dyDescent="0.3">
      <c r="A126" s="769"/>
      <c r="B126" s="836"/>
      <c r="C126" s="737"/>
      <c r="D126" s="55">
        <v>42430</v>
      </c>
      <c r="E126" s="55">
        <v>42719</v>
      </c>
      <c r="F126" s="56" t="s">
        <v>225</v>
      </c>
      <c r="G126" s="121" t="s">
        <v>369</v>
      </c>
      <c r="H126" s="54" t="s">
        <v>367</v>
      </c>
      <c r="I126" s="58" t="s">
        <v>45</v>
      </c>
      <c r="J126" s="58">
        <v>1</v>
      </c>
      <c r="K126" s="146">
        <v>6000000</v>
      </c>
      <c r="L126" s="147">
        <f t="shared" si="32"/>
        <v>6000000</v>
      </c>
      <c r="M126" s="221">
        <f t="shared" si="27"/>
        <v>289</v>
      </c>
      <c r="N126" s="62" t="str">
        <f t="shared" si="28"/>
        <v>X</v>
      </c>
      <c r="O126" s="72" t="s">
        <v>368</v>
      </c>
      <c r="P126" s="64">
        <f t="shared" si="29"/>
        <v>1</v>
      </c>
      <c r="Q126" s="65">
        <v>0.9</v>
      </c>
      <c r="R126" s="66">
        <f t="shared" si="33"/>
        <v>0.9</v>
      </c>
      <c r="S126" s="67">
        <f t="shared" si="30"/>
        <v>0.9</v>
      </c>
      <c r="T126" s="68" t="str">
        <f t="shared" si="20"/>
        <v>Normal</v>
      </c>
      <c r="U126" s="69" t="str">
        <f t="shared" si="21"/>
        <v>J</v>
      </c>
      <c r="V126" s="120"/>
      <c r="W126" s="71">
        <f t="shared" si="31"/>
        <v>9.9999999999999978E-2</v>
      </c>
      <c r="X126" s="703"/>
    </row>
    <row r="127" spans="1:24" s="5" customFormat="1" ht="29.25" hidden="1" customHeight="1" outlineLevel="2" thickBot="1" x14ac:dyDescent="0.3">
      <c r="A127" s="769"/>
      <c r="B127" s="836"/>
      <c r="C127" s="737" t="s">
        <v>370</v>
      </c>
      <c r="D127" s="295">
        <v>42753</v>
      </c>
      <c r="E127" s="55">
        <v>42855</v>
      </c>
      <c r="F127" s="56" t="s">
        <v>68</v>
      </c>
      <c r="G127" s="121" t="s">
        <v>371</v>
      </c>
      <c r="H127" s="54" t="s">
        <v>372</v>
      </c>
      <c r="I127" s="58" t="s">
        <v>45</v>
      </c>
      <c r="J127" s="58">
        <v>1</v>
      </c>
      <c r="K127" s="146">
        <v>60000000</v>
      </c>
      <c r="L127" s="147">
        <f t="shared" si="32"/>
        <v>60000000</v>
      </c>
      <c r="M127" s="221">
        <f t="shared" si="27"/>
        <v>102</v>
      </c>
      <c r="N127" s="62" t="str">
        <f t="shared" si="28"/>
        <v>X</v>
      </c>
      <c r="O127" s="72" t="s">
        <v>373</v>
      </c>
      <c r="P127" s="64">
        <f t="shared" si="29"/>
        <v>0.70588235294117652</v>
      </c>
      <c r="Q127" s="65">
        <f>+P127</f>
        <v>0.70588235294117652</v>
      </c>
      <c r="R127" s="66">
        <f t="shared" si="33"/>
        <v>0.70588235294117652</v>
      </c>
      <c r="S127" s="67">
        <f t="shared" si="30"/>
        <v>1</v>
      </c>
      <c r="T127" s="68" t="str">
        <f t="shared" si="20"/>
        <v>Normal</v>
      </c>
      <c r="U127" s="69" t="str">
        <f t="shared" si="21"/>
        <v>J</v>
      </c>
      <c r="V127" s="120" t="s">
        <v>374</v>
      </c>
      <c r="W127" s="71">
        <f t="shared" si="31"/>
        <v>0.29411764705882348</v>
      </c>
      <c r="X127" s="703"/>
    </row>
    <row r="128" spans="1:24" s="5" customFormat="1" ht="29.25" hidden="1" customHeight="1" outlineLevel="2" thickBot="1" x14ac:dyDescent="0.3">
      <c r="A128" s="769"/>
      <c r="B128" s="836"/>
      <c r="C128" s="737"/>
      <c r="D128" s="55">
        <v>42753</v>
      </c>
      <c r="E128" s="55">
        <v>42784</v>
      </c>
      <c r="F128" s="56" t="s">
        <v>68</v>
      </c>
      <c r="G128" s="121" t="s">
        <v>375</v>
      </c>
      <c r="H128" s="54" t="s">
        <v>372</v>
      </c>
      <c r="I128" s="58" t="s">
        <v>45</v>
      </c>
      <c r="J128" s="58">
        <v>1</v>
      </c>
      <c r="K128" s="146">
        <v>15000000</v>
      </c>
      <c r="L128" s="147">
        <f t="shared" si="32"/>
        <v>15000000</v>
      </c>
      <c r="M128" s="221">
        <f t="shared" si="27"/>
        <v>31</v>
      </c>
      <c r="N128" s="62" t="str">
        <f t="shared" si="28"/>
        <v/>
      </c>
      <c r="O128" s="72" t="s">
        <v>376</v>
      </c>
      <c r="P128" s="64" t="str">
        <f t="shared" si="29"/>
        <v/>
      </c>
      <c r="Q128" s="65">
        <v>1</v>
      </c>
      <c r="R128" s="66">
        <f t="shared" si="33"/>
        <v>1</v>
      </c>
      <c r="S128" s="67" t="str">
        <f t="shared" si="30"/>
        <v/>
      </c>
      <c r="T128" s="68" t="str">
        <f t="shared" si="20"/>
        <v>Sin Iniciar</v>
      </c>
      <c r="U128" s="69" t="str">
        <f t="shared" si="21"/>
        <v>6</v>
      </c>
      <c r="V128" s="70" t="s">
        <v>377</v>
      </c>
      <c r="W128" s="71">
        <f t="shared" si="31"/>
        <v>0</v>
      </c>
      <c r="X128" s="703"/>
    </row>
    <row r="129" spans="1:24" s="5" customFormat="1" ht="29.25" hidden="1" customHeight="1" outlineLevel="2" thickBot="1" x14ac:dyDescent="0.3">
      <c r="A129" s="769"/>
      <c r="B129" s="836"/>
      <c r="C129" s="737" t="s">
        <v>378</v>
      </c>
      <c r="D129" s="295">
        <v>42401</v>
      </c>
      <c r="E129" s="55">
        <v>42826</v>
      </c>
      <c r="F129" s="56" t="s">
        <v>379</v>
      </c>
      <c r="G129" s="121" t="s">
        <v>380</v>
      </c>
      <c r="H129" s="54" t="s">
        <v>147</v>
      </c>
      <c r="I129" s="58" t="s">
        <v>40</v>
      </c>
      <c r="J129" s="58">
        <v>1</v>
      </c>
      <c r="K129" s="146">
        <v>180000000</v>
      </c>
      <c r="L129" s="147">
        <f t="shared" si="32"/>
        <v>180000000</v>
      </c>
      <c r="M129" s="221">
        <f t="shared" si="27"/>
        <v>425</v>
      </c>
      <c r="N129" s="62" t="str">
        <f t="shared" si="28"/>
        <v>X</v>
      </c>
      <c r="O129" s="72" t="s">
        <v>381</v>
      </c>
      <c r="P129" s="64">
        <f t="shared" si="29"/>
        <v>0.99764705882352944</v>
      </c>
      <c r="Q129" s="65">
        <f>+P129</f>
        <v>0.99764705882352944</v>
      </c>
      <c r="R129" s="66">
        <f t="shared" si="33"/>
        <v>0.99764705882352944</v>
      </c>
      <c r="S129" s="67">
        <f t="shared" si="30"/>
        <v>1</v>
      </c>
      <c r="T129" s="68" t="str">
        <f t="shared" si="20"/>
        <v>Normal</v>
      </c>
      <c r="U129" s="69" t="str">
        <f t="shared" si="21"/>
        <v>J</v>
      </c>
      <c r="V129" s="120"/>
      <c r="W129" s="71">
        <f t="shared" si="31"/>
        <v>2.3529411764705577E-3</v>
      </c>
      <c r="X129" s="703"/>
    </row>
    <row r="130" spans="1:24" s="5" customFormat="1" ht="29.25" hidden="1" customHeight="1" outlineLevel="2" thickBot="1" x14ac:dyDescent="0.3">
      <c r="A130" s="769"/>
      <c r="B130" s="836"/>
      <c r="C130" s="737"/>
      <c r="D130" s="55"/>
      <c r="E130" s="55"/>
      <c r="F130" s="56" t="s">
        <v>379</v>
      </c>
      <c r="G130" s="121" t="s">
        <v>382</v>
      </c>
      <c r="H130" s="54" t="s">
        <v>147</v>
      </c>
      <c r="I130" s="58" t="s">
        <v>40</v>
      </c>
      <c r="J130" s="58">
        <v>3</v>
      </c>
      <c r="K130" s="146">
        <v>36000000</v>
      </c>
      <c r="L130" s="147">
        <f t="shared" si="32"/>
        <v>108000000</v>
      </c>
      <c r="M130" s="221" t="str">
        <f t="shared" si="27"/>
        <v/>
      </c>
      <c r="N130" s="62" t="str">
        <f t="shared" si="28"/>
        <v/>
      </c>
      <c r="O130" s="72" t="s">
        <v>383</v>
      </c>
      <c r="P130" s="296" t="str">
        <f t="shared" si="29"/>
        <v/>
      </c>
      <c r="Q130" s="65" t="str">
        <f>+P130</f>
        <v/>
      </c>
      <c r="R130" s="66"/>
      <c r="S130" s="67" t="str">
        <f t="shared" si="30"/>
        <v/>
      </c>
      <c r="T130" s="68" t="str">
        <f t="shared" si="20"/>
        <v>Sin Iniciar</v>
      </c>
      <c r="U130" s="69" t="str">
        <f t="shared" si="21"/>
        <v>6</v>
      </c>
      <c r="V130" s="120" t="s">
        <v>384</v>
      </c>
      <c r="W130" s="71">
        <f t="shared" si="31"/>
        <v>1</v>
      </c>
      <c r="X130" s="703"/>
    </row>
    <row r="131" spans="1:24" s="5" customFormat="1" ht="29.25" hidden="1" customHeight="1" outlineLevel="2" thickBot="1" x14ac:dyDescent="0.3">
      <c r="A131" s="769"/>
      <c r="B131" s="836"/>
      <c r="C131" s="54" t="s">
        <v>385</v>
      </c>
      <c r="D131" s="55">
        <v>42753</v>
      </c>
      <c r="E131" s="55">
        <v>43099</v>
      </c>
      <c r="F131" s="56" t="s">
        <v>68</v>
      </c>
      <c r="G131" s="121" t="s">
        <v>386</v>
      </c>
      <c r="H131" s="54" t="s">
        <v>387</v>
      </c>
      <c r="I131" s="58" t="s">
        <v>45</v>
      </c>
      <c r="J131" s="58">
        <v>1</v>
      </c>
      <c r="K131" s="146">
        <v>600000000</v>
      </c>
      <c r="L131" s="147">
        <f t="shared" si="32"/>
        <v>600000000</v>
      </c>
      <c r="M131" s="221">
        <f t="shared" si="27"/>
        <v>346</v>
      </c>
      <c r="N131" s="62" t="str">
        <f t="shared" si="28"/>
        <v>X</v>
      </c>
      <c r="O131" s="72" t="s">
        <v>388</v>
      </c>
      <c r="P131" s="64">
        <f t="shared" si="29"/>
        <v>0.20809248554913296</v>
      </c>
      <c r="Q131" s="65">
        <f>+P131</f>
        <v>0.20809248554913296</v>
      </c>
      <c r="R131" s="66">
        <f t="shared" ref="R131" si="34">+Q131</f>
        <v>0.20809248554913296</v>
      </c>
      <c r="S131" s="67">
        <f t="shared" si="30"/>
        <v>1</v>
      </c>
      <c r="T131" s="68" t="str">
        <f t="shared" si="20"/>
        <v>Normal</v>
      </c>
      <c r="U131" s="69" t="str">
        <f t="shared" si="21"/>
        <v>J</v>
      </c>
      <c r="V131" s="120" t="s">
        <v>389</v>
      </c>
      <c r="W131" s="71">
        <f t="shared" si="31"/>
        <v>0.79190751445086704</v>
      </c>
      <c r="X131" s="703"/>
    </row>
    <row r="132" spans="1:24" s="5" customFormat="1" ht="29.25" hidden="1" customHeight="1" outlineLevel="2" thickBot="1" x14ac:dyDescent="0.3">
      <c r="A132" s="769"/>
      <c r="B132" s="836"/>
      <c r="C132" s="54" t="s">
        <v>390</v>
      </c>
      <c r="D132" s="55">
        <v>42887</v>
      </c>
      <c r="E132" s="55">
        <v>43009</v>
      </c>
      <c r="F132" s="56" t="s">
        <v>68</v>
      </c>
      <c r="G132" s="121" t="s">
        <v>270</v>
      </c>
      <c r="H132" s="54" t="s">
        <v>272</v>
      </c>
      <c r="I132" s="58" t="s">
        <v>391</v>
      </c>
      <c r="J132" s="58">
        <v>60</v>
      </c>
      <c r="K132" s="146">
        <v>4000000</v>
      </c>
      <c r="L132" s="147">
        <f t="shared" si="32"/>
        <v>240000000</v>
      </c>
      <c r="M132" s="221" t="str">
        <f t="shared" si="27"/>
        <v/>
      </c>
      <c r="N132" s="62" t="str">
        <f t="shared" si="28"/>
        <v/>
      </c>
      <c r="O132" s="72"/>
      <c r="P132" s="64" t="str">
        <f t="shared" si="29"/>
        <v/>
      </c>
      <c r="Q132" s="65"/>
      <c r="R132" s="66"/>
      <c r="S132" s="67" t="str">
        <f t="shared" si="30"/>
        <v/>
      </c>
      <c r="T132" s="68" t="str">
        <f t="shared" si="20"/>
        <v>Sin Iniciar</v>
      </c>
      <c r="U132" s="69" t="str">
        <f t="shared" si="21"/>
        <v>6</v>
      </c>
      <c r="V132" s="120"/>
      <c r="W132" s="71">
        <f t="shared" si="31"/>
        <v>1</v>
      </c>
      <c r="X132" s="703"/>
    </row>
    <row r="133" spans="1:24" s="5" customFormat="1" ht="29.25" hidden="1" customHeight="1" outlineLevel="2" thickBot="1" x14ac:dyDescent="0.3">
      <c r="A133" s="769"/>
      <c r="B133" s="836"/>
      <c r="C133" s="54" t="s">
        <v>392</v>
      </c>
      <c r="D133" s="55">
        <v>42753</v>
      </c>
      <c r="E133" s="55">
        <v>42794</v>
      </c>
      <c r="F133" s="56" t="s">
        <v>358</v>
      </c>
      <c r="G133" s="121" t="s">
        <v>392</v>
      </c>
      <c r="H133" s="54" t="s">
        <v>39</v>
      </c>
      <c r="I133" s="58" t="s">
        <v>45</v>
      </c>
      <c r="J133" s="58">
        <v>11</v>
      </c>
      <c r="K133" s="146">
        <v>4000000</v>
      </c>
      <c r="L133" s="147">
        <f>+K133*J133</f>
        <v>44000000</v>
      </c>
      <c r="M133" s="221">
        <f t="shared" si="27"/>
        <v>41</v>
      </c>
      <c r="N133" s="62" t="str">
        <f t="shared" si="28"/>
        <v/>
      </c>
      <c r="O133" s="72" t="s">
        <v>393</v>
      </c>
      <c r="P133" s="64" t="str">
        <f t="shared" si="29"/>
        <v/>
      </c>
      <c r="Q133" s="65"/>
      <c r="R133" s="66"/>
      <c r="S133" s="67" t="str">
        <f t="shared" si="30"/>
        <v/>
      </c>
      <c r="T133" s="68" t="str">
        <f t="shared" si="20"/>
        <v>Sin Iniciar</v>
      </c>
      <c r="U133" s="69" t="str">
        <f t="shared" si="21"/>
        <v>6</v>
      </c>
      <c r="V133" s="120"/>
      <c r="W133" s="71">
        <f t="shared" si="31"/>
        <v>1</v>
      </c>
      <c r="X133" s="703"/>
    </row>
    <row r="134" spans="1:24" s="5" customFormat="1" ht="29.25" hidden="1" customHeight="1" outlineLevel="2" thickBot="1" x14ac:dyDescent="0.3">
      <c r="A134" s="769"/>
      <c r="B134" s="836"/>
      <c r="C134" s="54" t="s">
        <v>394</v>
      </c>
      <c r="D134" s="55">
        <v>42753</v>
      </c>
      <c r="E134" s="55">
        <v>42794</v>
      </c>
      <c r="F134" s="56" t="s">
        <v>68</v>
      </c>
      <c r="G134" s="121" t="s">
        <v>394</v>
      </c>
      <c r="H134" s="54" t="s">
        <v>39</v>
      </c>
      <c r="I134" s="58" t="s">
        <v>45</v>
      </c>
      <c r="J134" s="58">
        <v>11</v>
      </c>
      <c r="K134" s="146">
        <v>3000000</v>
      </c>
      <c r="L134" s="147">
        <f>+K134*J134</f>
        <v>33000000</v>
      </c>
      <c r="M134" s="221">
        <f t="shared" si="27"/>
        <v>41</v>
      </c>
      <c r="N134" s="62" t="str">
        <f t="shared" si="28"/>
        <v/>
      </c>
      <c r="O134" s="72" t="s">
        <v>393</v>
      </c>
      <c r="P134" s="64" t="str">
        <f t="shared" si="29"/>
        <v/>
      </c>
      <c r="Q134" s="65"/>
      <c r="R134" s="66"/>
      <c r="S134" s="67" t="str">
        <f t="shared" si="30"/>
        <v/>
      </c>
      <c r="T134" s="68" t="str">
        <f t="shared" si="20"/>
        <v>Sin Iniciar</v>
      </c>
      <c r="U134" s="69" t="str">
        <f t="shared" si="21"/>
        <v>6</v>
      </c>
      <c r="V134" s="120"/>
      <c r="W134" s="71">
        <f t="shared" si="31"/>
        <v>1</v>
      </c>
      <c r="X134" s="703"/>
    </row>
    <row r="135" spans="1:24" s="5" customFormat="1" ht="29.25" hidden="1" customHeight="1" outlineLevel="2" thickBot="1" x14ac:dyDescent="0.3">
      <c r="A135" s="769"/>
      <c r="B135" s="836"/>
      <c r="C135" s="54" t="s">
        <v>395</v>
      </c>
      <c r="D135" s="55">
        <v>42753</v>
      </c>
      <c r="E135" s="55">
        <v>42794</v>
      </c>
      <c r="F135" s="56" t="s">
        <v>68</v>
      </c>
      <c r="G135" s="121" t="s">
        <v>396</v>
      </c>
      <c r="H135" s="54" t="s">
        <v>39</v>
      </c>
      <c r="I135" s="58" t="s">
        <v>45</v>
      </c>
      <c r="J135" s="58">
        <v>11</v>
      </c>
      <c r="K135" s="146">
        <v>3000000</v>
      </c>
      <c r="L135" s="147">
        <f>+K135*J135</f>
        <v>33000000</v>
      </c>
      <c r="M135" s="221">
        <f t="shared" si="27"/>
        <v>41</v>
      </c>
      <c r="N135" s="62" t="str">
        <f t="shared" si="28"/>
        <v/>
      </c>
      <c r="O135" s="72" t="s">
        <v>393</v>
      </c>
      <c r="P135" s="64" t="str">
        <f t="shared" si="29"/>
        <v/>
      </c>
      <c r="Q135" s="65"/>
      <c r="R135" s="66"/>
      <c r="S135" s="67" t="str">
        <f t="shared" si="30"/>
        <v/>
      </c>
      <c r="T135" s="68" t="str">
        <f t="shared" si="20"/>
        <v>Sin Iniciar</v>
      </c>
      <c r="U135" s="69" t="str">
        <f t="shared" si="21"/>
        <v>6</v>
      </c>
      <c r="V135" s="120"/>
      <c r="W135" s="71">
        <f t="shared" si="31"/>
        <v>1</v>
      </c>
      <c r="X135" s="703"/>
    </row>
    <row r="136" spans="1:24" s="5" customFormat="1" ht="29.25" hidden="1" customHeight="1" outlineLevel="2" thickBot="1" x14ac:dyDescent="0.3">
      <c r="A136" s="769"/>
      <c r="B136" s="836"/>
      <c r="C136" s="54" t="s">
        <v>397</v>
      </c>
      <c r="D136" s="55">
        <v>42753</v>
      </c>
      <c r="E136" s="55">
        <v>42794</v>
      </c>
      <c r="F136" s="56" t="s">
        <v>68</v>
      </c>
      <c r="G136" s="121" t="s">
        <v>397</v>
      </c>
      <c r="H136" s="54" t="s">
        <v>39</v>
      </c>
      <c r="I136" s="58" t="s">
        <v>45</v>
      </c>
      <c r="J136" s="58">
        <v>11</v>
      </c>
      <c r="K136" s="146">
        <v>1600000</v>
      </c>
      <c r="L136" s="147">
        <f t="shared" si="32"/>
        <v>17600000</v>
      </c>
      <c r="M136" s="221">
        <f t="shared" si="27"/>
        <v>41</v>
      </c>
      <c r="N136" s="62" t="str">
        <f t="shared" si="28"/>
        <v/>
      </c>
      <c r="O136" s="72" t="s">
        <v>393</v>
      </c>
      <c r="P136" s="64" t="str">
        <f t="shared" si="29"/>
        <v/>
      </c>
      <c r="Q136" s="65"/>
      <c r="R136" s="66"/>
      <c r="S136" s="67" t="str">
        <f t="shared" si="30"/>
        <v/>
      </c>
      <c r="T136" s="68" t="str">
        <f t="shared" si="20"/>
        <v>Sin Iniciar</v>
      </c>
      <c r="U136" s="69" t="str">
        <f t="shared" si="21"/>
        <v>6</v>
      </c>
      <c r="V136" s="120"/>
      <c r="W136" s="71">
        <f t="shared" si="31"/>
        <v>1</v>
      </c>
      <c r="X136" s="703"/>
    </row>
    <row r="137" spans="1:24" s="5" customFormat="1" ht="29.25" hidden="1" customHeight="1" outlineLevel="2" thickBot="1" x14ac:dyDescent="0.3">
      <c r="A137" s="769"/>
      <c r="B137" s="836"/>
      <c r="C137" s="54" t="s">
        <v>398</v>
      </c>
      <c r="D137" s="55"/>
      <c r="E137" s="55"/>
      <c r="F137" s="56" t="s">
        <v>68</v>
      </c>
      <c r="G137" s="121" t="s">
        <v>397</v>
      </c>
      <c r="H137" s="54" t="s">
        <v>39</v>
      </c>
      <c r="I137" s="58" t="s">
        <v>45</v>
      </c>
      <c r="J137" s="58">
        <v>11</v>
      </c>
      <c r="K137" s="146">
        <v>1600000</v>
      </c>
      <c r="L137" s="147">
        <f t="shared" si="32"/>
        <v>17600000</v>
      </c>
      <c r="M137" s="221" t="str">
        <f t="shared" si="27"/>
        <v/>
      </c>
      <c r="N137" s="62" t="str">
        <f t="shared" si="28"/>
        <v/>
      </c>
      <c r="O137" s="72"/>
      <c r="P137" s="64" t="str">
        <f t="shared" si="29"/>
        <v/>
      </c>
      <c r="Q137" s="65"/>
      <c r="R137" s="66"/>
      <c r="S137" s="67" t="str">
        <f t="shared" si="30"/>
        <v/>
      </c>
      <c r="T137" s="68" t="str">
        <f t="shared" si="20"/>
        <v>Sin Iniciar</v>
      </c>
      <c r="U137" s="69" t="str">
        <f t="shared" si="21"/>
        <v>6</v>
      </c>
      <c r="V137" s="120"/>
      <c r="W137" s="71">
        <f t="shared" si="31"/>
        <v>1</v>
      </c>
      <c r="X137" s="703"/>
    </row>
    <row r="138" spans="1:24" s="5" customFormat="1" ht="29.25" hidden="1" customHeight="1" outlineLevel="2" thickBot="1" x14ac:dyDescent="0.3">
      <c r="A138" s="838"/>
      <c r="B138" s="837"/>
      <c r="C138" s="73" t="s">
        <v>399</v>
      </c>
      <c r="D138" s="74"/>
      <c r="E138" s="74"/>
      <c r="F138" s="75" t="s">
        <v>68</v>
      </c>
      <c r="G138" s="151" t="s">
        <v>397</v>
      </c>
      <c r="H138" s="73" t="s">
        <v>39</v>
      </c>
      <c r="I138" s="77" t="s">
        <v>45</v>
      </c>
      <c r="J138" s="77">
        <v>6</v>
      </c>
      <c r="K138" s="297">
        <v>1600000</v>
      </c>
      <c r="L138" s="298">
        <f t="shared" si="32"/>
        <v>9600000</v>
      </c>
      <c r="M138" s="224" t="str">
        <f t="shared" si="27"/>
        <v/>
      </c>
      <c r="N138" s="81" t="str">
        <f t="shared" si="28"/>
        <v/>
      </c>
      <c r="O138" s="225"/>
      <c r="P138" s="82" t="str">
        <f t="shared" si="29"/>
        <v/>
      </c>
      <c r="Q138" s="83"/>
      <c r="R138" s="84"/>
      <c r="S138" s="85" t="str">
        <f t="shared" si="30"/>
        <v/>
      </c>
      <c r="T138" s="86" t="str">
        <f t="shared" si="20"/>
        <v>Sin Iniciar</v>
      </c>
      <c r="U138" s="87" t="str">
        <f t="shared" si="21"/>
        <v>6</v>
      </c>
      <c r="V138" s="156"/>
      <c r="W138" s="71">
        <f t="shared" si="31"/>
        <v>1</v>
      </c>
      <c r="X138" s="703"/>
    </row>
    <row r="139" spans="1:24" s="103" customFormat="1" ht="29.25" hidden="1" customHeight="1" outlineLevel="1" collapsed="1" thickBot="1" x14ac:dyDescent="0.3">
      <c r="A139" s="717" t="s">
        <v>400</v>
      </c>
      <c r="B139" s="718"/>
      <c r="C139" s="719"/>
      <c r="D139" s="89"/>
      <c r="E139" s="90"/>
      <c r="F139" s="91"/>
      <c r="G139" s="92"/>
      <c r="H139" s="92"/>
      <c r="I139" s="93"/>
      <c r="J139" s="94"/>
      <c r="K139" s="92"/>
      <c r="L139" s="92"/>
      <c r="M139" s="95" t="str">
        <f t="shared" si="27"/>
        <v/>
      </c>
      <c r="N139" s="93" t="str">
        <f t="shared" si="28"/>
        <v/>
      </c>
      <c r="O139" s="96"/>
      <c r="P139" s="212">
        <f>+IFERROR(SUMPRODUCT(P110:P138,M110:M138)/SUM(M110:M138),0)</f>
        <v>0.68652302492606676</v>
      </c>
      <c r="Q139" s="213">
        <f>+IFERROR(SUMPRODUCT(Q110:Q138,M110:M138)/SUM(M110:M138),0)</f>
        <v>0.6598225602027884</v>
      </c>
      <c r="R139" s="232">
        <f>+IFERROR(SUMPRODUCT(R110:R138,M110:M138)/SUM(M110:M138),0)</f>
        <v>0.6598225602027884</v>
      </c>
      <c r="S139" s="212">
        <f>+Q139/P139</f>
        <v>0.96110769230769233</v>
      </c>
      <c r="T139" s="100" t="str">
        <f t="shared" si="20"/>
        <v>Normal</v>
      </c>
      <c r="U139" s="647" t="str">
        <f t="shared" si="21"/>
        <v>J</v>
      </c>
      <c r="V139" s="216"/>
      <c r="W139" s="71">
        <f t="shared" si="31"/>
        <v>0.3401774397972116</v>
      </c>
    </row>
    <row r="140" spans="1:24" s="5" customFormat="1" ht="29.25" hidden="1" customHeight="1" outlineLevel="2" thickBot="1" x14ac:dyDescent="0.3">
      <c r="A140" s="768" t="s">
        <v>401</v>
      </c>
      <c r="B140" s="840" t="s">
        <v>402</v>
      </c>
      <c r="C140" s="36" t="s">
        <v>403</v>
      </c>
      <c r="D140" s="217">
        <v>42745</v>
      </c>
      <c r="E140" s="217">
        <v>43099</v>
      </c>
      <c r="F140" s="38" t="s">
        <v>404</v>
      </c>
      <c r="G140" s="218" t="s">
        <v>405</v>
      </c>
      <c r="H140" s="36" t="s">
        <v>39</v>
      </c>
      <c r="I140" s="36" t="s">
        <v>45</v>
      </c>
      <c r="J140" s="40">
        <v>3</v>
      </c>
      <c r="K140" s="299">
        <v>22000000</v>
      </c>
      <c r="L140" s="300">
        <f>+K140*J140</f>
        <v>66000000</v>
      </c>
      <c r="M140" s="109">
        <f t="shared" si="27"/>
        <v>354</v>
      </c>
      <c r="N140" s="44" t="str">
        <f t="shared" si="28"/>
        <v>X</v>
      </c>
      <c r="O140" s="219" t="s">
        <v>406</v>
      </c>
      <c r="P140" s="136">
        <f t="shared" ref="P140:P159" si="35">+IF(N140="","",IFERROR(IF(MONTH($C$2)&lt;MONTH(D140),"",IF(E140&lt;$C$2,1,IF(D140&lt;$C$2,($C$2-D140)/(E140-D140),0))),0))</f>
        <v>0.22598870056497175</v>
      </c>
      <c r="Q140" s="137">
        <v>0.224</v>
      </c>
      <c r="R140" s="138">
        <f>+Q140</f>
        <v>0.224</v>
      </c>
      <c r="S140" s="139">
        <f t="shared" ref="S140:S159" si="36">IF(P140="","",IF(Q140&gt;P140,1,(Q140/P140)))</f>
        <v>0.99119999999999997</v>
      </c>
      <c r="T140" s="140" t="str">
        <f t="shared" ref="T140:T204" si="37">+IF(S140="","Sin Iniciar",IF(S140&lt;0.6,"Crítico",IF(S140&lt;0.9,"En Proceso",IF(AND(P140=1,Q140=1,S140=1),"Terminado","Normal"))))</f>
        <v>Normal</v>
      </c>
      <c r="U140" s="648" t="str">
        <f t="shared" ref="U140:U204" si="38">+IF(T140="","",IF(T140="Sin Iniciar","6",IF(T140="Crítico","L",IF(T140="En Proceso","K",IF(T140="Normal","J","B")))))</f>
        <v>J</v>
      </c>
      <c r="V140" s="142" t="s">
        <v>407</v>
      </c>
      <c r="W140" s="71">
        <f t="shared" si="31"/>
        <v>0.77600000000000002</v>
      </c>
      <c r="X140" s="703"/>
    </row>
    <row r="141" spans="1:24" s="5" customFormat="1" ht="29.25" hidden="1" customHeight="1" outlineLevel="2" thickBot="1" x14ac:dyDescent="0.3">
      <c r="A141" s="769"/>
      <c r="B141" s="836"/>
      <c r="C141" s="54" t="s">
        <v>408</v>
      </c>
      <c r="D141" s="220">
        <v>42745</v>
      </c>
      <c r="E141" s="220">
        <v>42840</v>
      </c>
      <c r="F141" s="56" t="s">
        <v>409</v>
      </c>
      <c r="G141" s="121" t="s">
        <v>410</v>
      </c>
      <c r="H141" s="54" t="s">
        <v>272</v>
      </c>
      <c r="I141" s="54" t="s">
        <v>45</v>
      </c>
      <c r="J141" s="58">
        <v>1</v>
      </c>
      <c r="K141" s="146">
        <v>250000000</v>
      </c>
      <c r="L141" s="147">
        <f>+K141*J141</f>
        <v>250000000</v>
      </c>
      <c r="M141" s="221">
        <f t="shared" si="27"/>
        <v>95</v>
      </c>
      <c r="N141" s="62" t="str">
        <f t="shared" si="28"/>
        <v>X</v>
      </c>
      <c r="O141" s="72" t="s">
        <v>411</v>
      </c>
      <c r="P141" s="64">
        <f t="shared" si="35"/>
        <v>0.84210526315789469</v>
      </c>
      <c r="Q141" s="65">
        <v>0.84209999999999996</v>
      </c>
      <c r="R141" s="66">
        <v>0.22</v>
      </c>
      <c r="S141" s="67">
        <f t="shared" si="36"/>
        <v>0.99999375000000001</v>
      </c>
      <c r="T141" s="68" t="str">
        <f t="shared" si="37"/>
        <v>Normal</v>
      </c>
      <c r="U141" s="650" t="str">
        <f t="shared" si="38"/>
        <v>J</v>
      </c>
      <c r="V141" s="120" t="s">
        <v>412</v>
      </c>
      <c r="W141" s="71">
        <f t="shared" si="31"/>
        <v>0.78</v>
      </c>
      <c r="X141" s="703"/>
    </row>
    <row r="142" spans="1:24" s="5" customFormat="1" ht="29.25" hidden="1" customHeight="1" outlineLevel="2" thickBot="1" x14ac:dyDescent="0.3">
      <c r="A142" s="769"/>
      <c r="B142" s="836" t="s">
        <v>413</v>
      </c>
      <c r="C142" s="737" t="s">
        <v>414</v>
      </c>
      <c r="D142" s="742">
        <v>42860</v>
      </c>
      <c r="E142" s="742">
        <v>42977</v>
      </c>
      <c r="F142" s="741" t="s">
        <v>374</v>
      </c>
      <c r="G142" s="121" t="s">
        <v>415</v>
      </c>
      <c r="H142" s="54" t="s">
        <v>147</v>
      </c>
      <c r="I142" s="54" t="s">
        <v>356</v>
      </c>
      <c r="J142" s="58">
        <v>1</v>
      </c>
      <c r="K142" s="146">
        <v>45000000</v>
      </c>
      <c r="L142" s="147">
        <f>+K142*J142</f>
        <v>45000000</v>
      </c>
      <c r="M142" s="221" t="str">
        <f t="shared" si="27"/>
        <v/>
      </c>
      <c r="N142" s="62" t="str">
        <f t="shared" si="28"/>
        <v/>
      </c>
      <c r="O142" s="72"/>
      <c r="P142" s="64" t="str">
        <f t="shared" si="35"/>
        <v/>
      </c>
      <c r="Q142" s="65"/>
      <c r="R142" s="66"/>
      <c r="S142" s="67" t="str">
        <f t="shared" si="36"/>
        <v/>
      </c>
      <c r="T142" s="68" t="str">
        <f t="shared" si="37"/>
        <v>Sin Iniciar</v>
      </c>
      <c r="U142" s="650" t="str">
        <f t="shared" si="38"/>
        <v>6</v>
      </c>
      <c r="V142" s="120"/>
      <c r="W142" s="71">
        <f t="shared" si="31"/>
        <v>1</v>
      </c>
      <c r="X142" s="703"/>
    </row>
    <row r="143" spans="1:24" s="5" customFormat="1" ht="29.25" hidden="1" customHeight="1" outlineLevel="2" thickBot="1" x14ac:dyDescent="0.3">
      <c r="A143" s="769"/>
      <c r="B143" s="836"/>
      <c r="C143" s="737"/>
      <c r="D143" s="742"/>
      <c r="E143" s="742"/>
      <c r="F143" s="741"/>
      <c r="G143" s="121" t="s">
        <v>416</v>
      </c>
      <c r="H143" s="54" t="s">
        <v>272</v>
      </c>
      <c r="I143" s="54" t="s">
        <v>417</v>
      </c>
      <c r="J143" s="58">
        <v>4</v>
      </c>
      <c r="K143" s="146">
        <v>100000000</v>
      </c>
      <c r="L143" s="147">
        <f>+K143*J143</f>
        <v>400000000</v>
      </c>
      <c r="M143" s="221" t="str">
        <f t="shared" si="27"/>
        <v/>
      </c>
      <c r="N143" s="62" t="str">
        <f t="shared" si="28"/>
        <v/>
      </c>
      <c r="O143" s="72"/>
      <c r="P143" s="64" t="str">
        <f t="shared" si="35"/>
        <v/>
      </c>
      <c r="Q143" s="65"/>
      <c r="R143" s="66"/>
      <c r="S143" s="67" t="str">
        <f t="shared" si="36"/>
        <v/>
      </c>
      <c r="T143" s="68" t="str">
        <f t="shared" si="37"/>
        <v>Sin Iniciar</v>
      </c>
      <c r="U143" s="650" t="str">
        <f t="shared" si="38"/>
        <v>6</v>
      </c>
      <c r="V143" s="120"/>
      <c r="W143" s="71">
        <f t="shared" si="31"/>
        <v>1</v>
      </c>
      <c r="X143" s="703"/>
    </row>
    <row r="144" spans="1:24" s="5" customFormat="1" ht="29.25" hidden="1" customHeight="1" outlineLevel="2" thickBot="1" x14ac:dyDescent="0.3">
      <c r="A144" s="769"/>
      <c r="B144" s="836"/>
      <c r="C144" s="54" t="s">
        <v>418</v>
      </c>
      <c r="D144" s="220">
        <v>42891</v>
      </c>
      <c r="E144" s="220">
        <v>42965</v>
      </c>
      <c r="F144" s="56" t="s">
        <v>419</v>
      </c>
      <c r="G144" s="121" t="s">
        <v>420</v>
      </c>
      <c r="H144" s="54" t="s">
        <v>272</v>
      </c>
      <c r="I144" s="54" t="s">
        <v>242</v>
      </c>
      <c r="J144" s="58">
        <v>15</v>
      </c>
      <c r="K144" s="146">
        <v>7800000</v>
      </c>
      <c r="L144" s="147">
        <f>+K144*J144</f>
        <v>117000000</v>
      </c>
      <c r="M144" s="221" t="str">
        <f t="shared" si="27"/>
        <v/>
      </c>
      <c r="N144" s="62" t="str">
        <f t="shared" si="28"/>
        <v/>
      </c>
      <c r="O144" s="72"/>
      <c r="P144" s="64" t="str">
        <f t="shared" si="35"/>
        <v/>
      </c>
      <c r="Q144" s="65"/>
      <c r="R144" s="66"/>
      <c r="S144" s="67" t="str">
        <f t="shared" si="36"/>
        <v/>
      </c>
      <c r="T144" s="68" t="str">
        <f t="shared" si="37"/>
        <v>Sin Iniciar</v>
      </c>
      <c r="U144" s="650" t="str">
        <f t="shared" si="38"/>
        <v>6</v>
      </c>
      <c r="V144" s="120"/>
      <c r="W144" s="71">
        <f t="shared" si="31"/>
        <v>1</v>
      </c>
      <c r="X144" s="703"/>
    </row>
    <row r="145" spans="1:24" s="5" customFormat="1" ht="29.25" hidden="1" customHeight="1" outlineLevel="2" thickBot="1" x14ac:dyDescent="0.3">
      <c r="A145" s="769"/>
      <c r="B145" s="836"/>
      <c r="C145" s="54" t="s">
        <v>421</v>
      </c>
      <c r="D145" s="220">
        <v>42887</v>
      </c>
      <c r="E145" s="220">
        <v>43038</v>
      </c>
      <c r="F145" s="56" t="s">
        <v>422</v>
      </c>
      <c r="G145" s="121" t="s">
        <v>423</v>
      </c>
      <c r="H145" s="54" t="s">
        <v>272</v>
      </c>
      <c r="I145" s="54" t="s">
        <v>45</v>
      </c>
      <c r="J145" s="58">
        <v>1</v>
      </c>
      <c r="K145" s="146">
        <v>270000000</v>
      </c>
      <c r="L145" s="147">
        <f t="shared" ref="L145:L159" si="39">+K145*J145</f>
        <v>270000000</v>
      </c>
      <c r="M145" s="221" t="str">
        <f t="shared" si="27"/>
        <v/>
      </c>
      <c r="N145" s="62" t="str">
        <f t="shared" si="28"/>
        <v/>
      </c>
      <c r="O145" s="72"/>
      <c r="P145" s="64" t="str">
        <f t="shared" si="35"/>
        <v/>
      </c>
      <c r="Q145" s="65"/>
      <c r="R145" s="66"/>
      <c r="S145" s="67" t="str">
        <f t="shared" si="36"/>
        <v/>
      </c>
      <c r="T145" s="68" t="str">
        <f t="shared" si="37"/>
        <v>Sin Iniciar</v>
      </c>
      <c r="U145" s="650" t="str">
        <f t="shared" si="38"/>
        <v>6</v>
      </c>
      <c r="V145" s="120"/>
      <c r="W145" s="71">
        <f t="shared" si="31"/>
        <v>1</v>
      </c>
      <c r="X145" s="703"/>
    </row>
    <row r="146" spans="1:24" s="5" customFormat="1" ht="29.25" hidden="1" customHeight="1" outlineLevel="2" thickBot="1" x14ac:dyDescent="0.3">
      <c r="A146" s="769"/>
      <c r="B146" s="836" t="s">
        <v>424</v>
      </c>
      <c r="C146" s="54" t="s">
        <v>425</v>
      </c>
      <c r="D146" s="220">
        <v>42771</v>
      </c>
      <c r="E146" s="220">
        <v>43084</v>
      </c>
      <c r="F146" s="56" t="s">
        <v>426</v>
      </c>
      <c r="G146" s="121" t="s">
        <v>427</v>
      </c>
      <c r="H146" s="54" t="s">
        <v>147</v>
      </c>
      <c r="I146" s="54" t="s">
        <v>45</v>
      </c>
      <c r="J146" s="58">
        <v>1</v>
      </c>
      <c r="K146" s="146">
        <v>6000000</v>
      </c>
      <c r="L146" s="147">
        <f t="shared" si="39"/>
        <v>6000000</v>
      </c>
      <c r="M146" s="221">
        <f t="shared" si="27"/>
        <v>313</v>
      </c>
      <c r="N146" s="62" t="str">
        <f t="shared" si="28"/>
        <v>X</v>
      </c>
      <c r="O146" s="72" t="s">
        <v>428</v>
      </c>
      <c r="P146" s="64">
        <f t="shared" si="35"/>
        <v>0.17252396166134185</v>
      </c>
      <c r="Q146" s="65">
        <v>0.17</v>
      </c>
      <c r="R146" s="66">
        <f>+Q146</f>
        <v>0.17</v>
      </c>
      <c r="S146" s="67">
        <f t="shared" si="36"/>
        <v>0.98537037037037045</v>
      </c>
      <c r="T146" s="68" t="str">
        <f t="shared" si="37"/>
        <v>Normal</v>
      </c>
      <c r="U146" s="650" t="str">
        <f t="shared" si="38"/>
        <v>J</v>
      </c>
      <c r="V146" s="120"/>
      <c r="W146" s="71">
        <f t="shared" si="31"/>
        <v>0.83</v>
      </c>
      <c r="X146" s="703"/>
    </row>
    <row r="147" spans="1:24" s="5" customFormat="1" ht="29.25" hidden="1" customHeight="1" outlineLevel="2" thickBot="1" x14ac:dyDescent="0.3">
      <c r="A147" s="769"/>
      <c r="B147" s="836"/>
      <c r="C147" s="54" t="s">
        <v>429</v>
      </c>
      <c r="D147" s="220">
        <v>42745</v>
      </c>
      <c r="E147" s="220">
        <v>43084</v>
      </c>
      <c r="F147" s="56" t="s">
        <v>430</v>
      </c>
      <c r="G147" s="121" t="s">
        <v>431</v>
      </c>
      <c r="H147" s="54" t="s">
        <v>147</v>
      </c>
      <c r="I147" s="54" t="s">
        <v>45</v>
      </c>
      <c r="J147" s="58">
        <v>1</v>
      </c>
      <c r="K147" s="146">
        <v>8000000</v>
      </c>
      <c r="L147" s="147">
        <f t="shared" si="39"/>
        <v>8000000</v>
      </c>
      <c r="M147" s="221">
        <f t="shared" si="27"/>
        <v>339</v>
      </c>
      <c r="N147" s="62" t="str">
        <f t="shared" si="28"/>
        <v>X</v>
      </c>
      <c r="O147" s="72" t="s">
        <v>432</v>
      </c>
      <c r="P147" s="64">
        <f t="shared" si="35"/>
        <v>0.2359882005899705</v>
      </c>
      <c r="Q147" s="65">
        <v>0.23</v>
      </c>
      <c r="R147" s="66">
        <f>+Q147</f>
        <v>0.23</v>
      </c>
      <c r="S147" s="67">
        <f t="shared" si="36"/>
        <v>0.97462500000000007</v>
      </c>
      <c r="T147" s="68" t="str">
        <f t="shared" si="37"/>
        <v>Normal</v>
      </c>
      <c r="U147" s="650" t="str">
        <f t="shared" si="38"/>
        <v>J</v>
      </c>
      <c r="V147" s="120" t="s">
        <v>433</v>
      </c>
      <c r="W147" s="71">
        <f t="shared" si="31"/>
        <v>0.77</v>
      </c>
      <c r="X147" s="703"/>
    </row>
    <row r="148" spans="1:24" s="5" customFormat="1" ht="29.25" hidden="1" customHeight="1" outlineLevel="2" thickBot="1" x14ac:dyDescent="0.3">
      <c r="A148" s="769"/>
      <c r="B148" s="836"/>
      <c r="C148" s="54" t="s">
        <v>434</v>
      </c>
      <c r="D148" s="220">
        <v>42776</v>
      </c>
      <c r="E148" s="220">
        <v>43079</v>
      </c>
      <c r="F148" s="56" t="s">
        <v>435</v>
      </c>
      <c r="G148" s="121" t="s">
        <v>436</v>
      </c>
      <c r="H148" s="54" t="s">
        <v>147</v>
      </c>
      <c r="I148" s="54" t="s">
        <v>40</v>
      </c>
      <c r="J148" s="58">
        <v>1</v>
      </c>
      <c r="K148" s="146">
        <v>4000000</v>
      </c>
      <c r="L148" s="147">
        <f t="shared" si="39"/>
        <v>4000000</v>
      </c>
      <c r="M148" s="221">
        <f t="shared" si="27"/>
        <v>303</v>
      </c>
      <c r="N148" s="62" t="str">
        <f t="shared" si="28"/>
        <v>X</v>
      </c>
      <c r="O148" s="72" t="s">
        <v>437</v>
      </c>
      <c r="P148" s="64">
        <f t="shared" si="35"/>
        <v>0.1617161716171617</v>
      </c>
      <c r="Q148" s="65">
        <v>0.16170000000000001</v>
      </c>
      <c r="R148" s="66">
        <f>+Q148</f>
        <v>0.16170000000000001</v>
      </c>
      <c r="S148" s="67">
        <f t="shared" si="36"/>
        <v>0.99990000000000012</v>
      </c>
      <c r="T148" s="68" t="str">
        <f t="shared" si="37"/>
        <v>Normal</v>
      </c>
      <c r="U148" s="650" t="str">
        <f t="shared" si="38"/>
        <v>J</v>
      </c>
      <c r="V148" s="120"/>
      <c r="W148" s="71">
        <f t="shared" si="31"/>
        <v>0.83830000000000005</v>
      </c>
      <c r="X148" s="703"/>
    </row>
    <row r="149" spans="1:24" s="5" customFormat="1" ht="29.25" hidden="1" customHeight="1" outlineLevel="2" thickBot="1" x14ac:dyDescent="0.3">
      <c r="A149" s="769"/>
      <c r="B149" s="836"/>
      <c r="C149" s="54" t="s">
        <v>438</v>
      </c>
      <c r="D149" s="220">
        <v>42826</v>
      </c>
      <c r="E149" s="220">
        <v>43079</v>
      </c>
      <c r="F149" s="56" t="s">
        <v>439</v>
      </c>
      <c r="G149" s="121" t="s">
        <v>440</v>
      </c>
      <c r="H149" s="54" t="s">
        <v>39</v>
      </c>
      <c r="I149" s="54" t="s">
        <v>441</v>
      </c>
      <c r="J149" s="58">
        <v>1</v>
      </c>
      <c r="K149" s="146">
        <v>6000000</v>
      </c>
      <c r="L149" s="147">
        <f t="shared" si="39"/>
        <v>6000000</v>
      </c>
      <c r="M149" s="221" t="str">
        <f t="shared" si="27"/>
        <v/>
      </c>
      <c r="N149" s="62" t="str">
        <f t="shared" si="28"/>
        <v/>
      </c>
      <c r="O149" s="72" t="s">
        <v>442</v>
      </c>
      <c r="P149" s="64" t="str">
        <f t="shared" si="35"/>
        <v/>
      </c>
      <c r="Q149" s="65"/>
      <c r="R149" s="66"/>
      <c r="S149" s="67" t="str">
        <f t="shared" si="36"/>
        <v/>
      </c>
      <c r="T149" s="68" t="str">
        <f t="shared" si="37"/>
        <v>Sin Iniciar</v>
      </c>
      <c r="U149" s="650" t="str">
        <f t="shared" si="38"/>
        <v>6</v>
      </c>
      <c r="V149" s="120"/>
      <c r="W149" s="71">
        <f t="shared" si="31"/>
        <v>1</v>
      </c>
      <c r="X149" s="703"/>
    </row>
    <row r="150" spans="1:24" s="5" customFormat="1" ht="29.25" hidden="1" customHeight="1" outlineLevel="2" thickBot="1" x14ac:dyDescent="0.3">
      <c r="A150" s="769"/>
      <c r="B150" s="836" t="s">
        <v>443</v>
      </c>
      <c r="C150" s="54" t="s">
        <v>444</v>
      </c>
      <c r="D150" s="220">
        <v>42750</v>
      </c>
      <c r="E150" s="220">
        <v>43083</v>
      </c>
      <c r="F150" s="56" t="s">
        <v>445</v>
      </c>
      <c r="G150" s="121" t="s">
        <v>446</v>
      </c>
      <c r="H150" s="54" t="s">
        <v>39</v>
      </c>
      <c r="I150" s="54" t="s">
        <v>45</v>
      </c>
      <c r="J150" s="58">
        <v>3</v>
      </c>
      <c r="K150" s="146">
        <v>32000000</v>
      </c>
      <c r="L150" s="147">
        <f t="shared" si="39"/>
        <v>96000000</v>
      </c>
      <c r="M150" s="221">
        <f t="shared" si="27"/>
        <v>333</v>
      </c>
      <c r="N150" s="62" t="str">
        <f t="shared" si="28"/>
        <v>X</v>
      </c>
      <c r="O150" s="72" t="s">
        <v>447</v>
      </c>
      <c r="P150" s="64">
        <f t="shared" si="35"/>
        <v>0.22522522522522523</v>
      </c>
      <c r="Q150" s="65">
        <v>0.22</v>
      </c>
      <c r="R150" s="66">
        <v>4.8000000000000001E-2</v>
      </c>
      <c r="S150" s="67">
        <f t="shared" si="36"/>
        <v>0.9768</v>
      </c>
      <c r="T150" s="68" t="str">
        <f t="shared" si="37"/>
        <v>Normal</v>
      </c>
      <c r="U150" s="650" t="str">
        <f t="shared" si="38"/>
        <v>J</v>
      </c>
      <c r="V150" s="120" t="s">
        <v>448</v>
      </c>
      <c r="W150" s="71">
        <f t="shared" si="31"/>
        <v>0.95199999999999996</v>
      </c>
      <c r="X150" s="703"/>
    </row>
    <row r="151" spans="1:24" s="5" customFormat="1" ht="29.25" hidden="1" customHeight="1" outlineLevel="2" thickBot="1" x14ac:dyDescent="0.3">
      <c r="A151" s="769"/>
      <c r="B151" s="836"/>
      <c r="C151" s="54" t="s">
        <v>449</v>
      </c>
      <c r="D151" s="220">
        <v>42750</v>
      </c>
      <c r="E151" s="220">
        <v>43083</v>
      </c>
      <c r="F151" s="56" t="s">
        <v>445</v>
      </c>
      <c r="G151" s="121" t="s">
        <v>450</v>
      </c>
      <c r="H151" s="54" t="s">
        <v>39</v>
      </c>
      <c r="I151" s="54" t="s">
        <v>45</v>
      </c>
      <c r="J151" s="58">
        <v>6</v>
      </c>
      <c r="K151" s="146">
        <v>19800000</v>
      </c>
      <c r="L151" s="147">
        <f t="shared" si="39"/>
        <v>118800000</v>
      </c>
      <c r="M151" s="221">
        <f t="shared" si="27"/>
        <v>333</v>
      </c>
      <c r="N151" s="62" t="str">
        <f t="shared" si="28"/>
        <v>X</v>
      </c>
      <c r="O151" s="72" t="s">
        <v>451</v>
      </c>
      <c r="P151" s="64">
        <f t="shared" si="35"/>
        <v>0.22522522522522523</v>
      </c>
      <c r="Q151" s="65">
        <v>0.22</v>
      </c>
      <c r="R151" s="66">
        <v>4.8000000000000001E-2</v>
      </c>
      <c r="S151" s="67">
        <f t="shared" si="36"/>
        <v>0.9768</v>
      </c>
      <c r="T151" s="68" t="str">
        <f t="shared" si="37"/>
        <v>Normal</v>
      </c>
      <c r="U151" s="650" t="str">
        <f t="shared" si="38"/>
        <v>J</v>
      </c>
      <c r="V151" s="120" t="s">
        <v>448</v>
      </c>
      <c r="W151" s="71">
        <f t="shared" si="31"/>
        <v>0.95199999999999996</v>
      </c>
      <c r="X151" s="703"/>
    </row>
    <row r="152" spans="1:24" s="5" customFormat="1" ht="29.25" hidden="1" customHeight="1" outlineLevel="2" thickBot="1" x14ac:dyDescent="0.3">
      <c r="A152" s="769"/>
      <c r="B152" s="836" t="s">
        <v>452</v>
      </c>
      <c r="C152" s="54" t="s">
        <v>453</v>
      </c>
      <c r="D152" s="220">
        <v>42917</v>
      </c>
      <c r="E152" s="220">
        <v>42956</v>
      </c>
      <c r="F152" s="56" t="s">
        <v>454</v>
      </c>
      <c r="G152" s="121" t="s">
        <v>455</v>
      </c>
      <c r="H152" s="54" t="s">
        <v>39</v>
      </c>
      <c r="I152" s="54" t="s">
        <v>40</v>
      </c>
      <c r="J152" s="58">
        <v>1</v>
      </c>
      <c r="K152" s="146">
        <v>80000000</v>
      </c>
      <c r="L152" s="147">
        <f t="shared" si="39"/>
        <v>80000000</v>
      </c>
      <c r="M152" s="221" t="str">
        <f t="shared" si="27"/>
        <v/>
      </c>
      <c r="N152" s="62" t="str">
        <f t="shared" si="28"/>
        <v/>
      </c>
      <c r="O152" s="72"/>
      <c r="P152" s="64" t="str">
        <f t="shared" si="35"/>
        <v/>
      </c>
      <c r="Q152" s="65"/>
      <c r="R152" s="66"/>
      <c r="S152" s="67" t="str">
        <f t="shared" si="36"/>
        <v/>
      </c>
      <c r="T152" s="68" t="str">
        <f t="shared" si="37"/>
        <v>Sin Iniciar</v>
      </c>
      <c r="U152" s="650" t="str">
        <f t="shared" si="38"/>
        <v>6</v>
      </c>
      <c r="V152" s="120"/>
      <c r="W152" s="71">
        <f t="shared" si="31"/>
        <v>1</v>
      </c>
      <c r="X152" s="703"/>
    </row>
    <row r="153" spans="1:24" s="5" customFormat="1" ht="29.25" hidden="1" customHeight="1" outlineLevel="2" thickBot="1" x14ac:dyDescent="0.3">
      <c r="A153" s="769"/>
      <c r="B153" s="836"/>
      <c r="C153" s="54" t="s">
        <v>456</v>
      </c>
      <c r="D153" s="220">
        <v>42779</v>
      </c>
      <c r="E153" s="220">
        <v>42837</v>
      </c>
      <c r="F153" s="56" t="s">
        <v>457</v>
      </c>
      <c r="G153" s="121" t="s">
        <v>458</v>
      </c>
      <c r="H153" s="54" t="s">
        <v>39</v>
      </c>
      <c r="I153" s="54" t="s">
        <v>40</v>
      </c>
      <c r="J153" s="58">
        <v>1</v>
      </c>
      <c r="K153" s="146">
        <v>45000000</v>
      </c>
      <c r="L153" s="147">
        <f t="shared" si="39"/>
        <v>45000000</v>
      </c>
      <c r="M153" s="221">
        <f t="shared" si="27"/>
        <v>58</v>
      </c>
      <c r="N153" s="62" t="str">
        <f t="shared" si="28"/>
        <v>X</v>
      </c>
      <c r="O153" s="72" t="s">
        <v>459</v>
      </c>
      <c r="P153" s="64">
        <f t="shared" si="35"/>
        <v>0.7931034482758621</v>
      </c>
      <c r="Q153" s="65">
        <v>0.79310000000000003</v>
      </c>
      <c r="R153" s="66">
        <f>+Q153</f>
        <v>0.79310000000000003</v>
      </c>
      <c r="S153" s="67">
        <f>IF(P153="","",IF(Q153&gt;P153,1,(Q153/P153)))</f>
        <v>0.99999565217391306</v>
      </c>
      <c r="T153" s="68" t="str">
        <f>+IF(S153="","Sin Iniciar",IF(S153&lt;0.6,"Crítico",IF(S153&lt;0.9,"En Proceso",IF(AND(P153=1,Q153=1,S153=1),"Terminado","Normal"))))</f>
        <v>Normal</v>
      </c>
      <c r="U153" s="650" t="str">
        <f t="shared" si="38"/>
        <v>J</v>
      </c>
      <c r="V153" s="120"/>
      <c r="W153" s="71">
        <f t="shared" si="31"/>
        <v>0.20689999999999997</v>
      </c>
      <c r="X153" s="703"/>
    </row>
    <row r="154" spans="1:24" s="5" customFormat="1" ht="29.25" hidden="1" customHeight="1" outlineLevel="2" thickBot="1" x14ac:dyDescent="0.3">
      <c r="A154" s="769"/>
      <c r="B154" s="836"/>
      <c r="C154" s="54" t="s">
        <v>460</v>
      </c>
      <c r="D154" s="220">
        <v>42795</v>
      </c>
      <c r="E154" s="220">
        <v>43008</v>
      </c>
      <c r="F154" s="56" t="s">
        <v>461</v>
      </c>
      <c r="G154" s="121" t="s">
        <v>462</v>
      </c>
      <c r="H154" s="54" t="s">
        <v>39</v>
      </c>
      <c r="I154" s="54" t="s">
        <v>45</v>
      </c>
      <c r="J154" s="58">
        <v>1</v>
      </c>
      <c r="K154" s="146">
        <v>12000000</v>
      </c>
      <c r="L154" s="147">
        <f t="shared" si="39"/>
        <v>12000000</v>
      </c>
      <c r="M154" s="221">
        <f t="shared" si="27"/>
        <v>213</v>
      </c>
      <c r="N154" s="62" t="str">
        <f t="shared" si="28"/>
        <v>X</v>
      </c>
      <c r="O154" s="72" t="s">
        <v>463</v>
      </c>
      <c r="P154" s="64">
        <f t="shared" si="35"/>
        <v>0.14084507042253522</v>
      </c>
      <c r="Q154" s="65">
        <f>+P154</f>
        <v>0.14084507042253522</v>
      </c>
      <c r="R154" s="66">
        <f>+Q154</f>
        <v>0.14084507042253522</v>
      </c>
      <c r="S154" s="67">
        <f t="shared" si="36"/>
        <v>1</v>
      </c>
      <c r="T154" s="68" t="str">
        <f t="shared" si="37"/>
        <v>Normal</v>
      </c>
      <c r="U154" s="650" t="str">
        <f t="shared" si="38"/>
        <v>J</v>
      </c>
      <c r="V154" s="120"/>
      <c r="W154" s="71">
        <f t="shared" si="31"/>
        <v>0.85915492957746475</v>
      </c>
      <c r="X154" s="703"/>
    </row>
    <row r="155" spans="1:24" s="5" customFormat="1" ht="29.25" hidden="1" customHeight="1" outlineLevel="2" thickBot="1" x14ac:dyDescent="0.3">
      <c r="A155" s="769"/>
      <c r="B155" s="836"/>
      <c r="C155" s="54" t="s">
        <v>464</v>
      </c>
      <c r="D155" s="220">
        <v>42815</v>
      </c>
      <c r="E155" s="220">
        <v>42949</v>
      </c>
      <c r="F155" s="56" t="s">
        <v>465</v>
      </c>
      <c r="G155" s="121" t="s">
        <v>462</v>
      </c>
      <c r="H155" s="54" t="s">
        <v>39</v>
      </c>
      <c r="I155" s="54" t="s">
        <v>466</v>
      </c>
      <c r="J155" s="58">
        <v>1</v>
      </c>
      <c r="K155" s="146">
        <v>47000000</v>
      </c>
      <c r="L155" s="147">
        <f t="shared" si="39"/>
        <v>47000000</v>
      </c>
      <c r="M155" s="221">
        <f t="shared" si="27"/>
        <v>134</v>
      </c>
      <c r="N155" s="62" t="str">
        <f t="shared" si="28"/>
        <v>X</v>
      </c>
      <c r="O155" s="72" t="s">
        <v>467</v>
      </c>
      <c r="P155" s="64">
        <f t="shared" si="35"/>
        <v>7.4626865671641784E-2</v>
      </c>
      <c r="Q155" s="65">
        <f>+P155</f>
        <v>7.4626865671641784E-2</v>
      </c>
      <c r="R155" s="66">
        <f>+Q155</f>
        <v>7.4626865671641784E-2</v>
      </c>
      <c r="S155" s="67">
        <f t="shared" si="36"/>
        <v>1</v>
      </c>
      <c r="T155" s="68" t="str">
        <f t="shared" si="37"/>
        <v>Normal</v>
      </c>
      <c r="U155" s="650" t="str">
        <f t="shared" si="38"/>
        <v>J</v>
      </c>
      <c r="V155" s="120"/>
      <c r="W155" s="71">
        <f t="shared" si="31"/>
        <v>0.92537313432835822</v>
      </c>
      <c r="X155" s="703"/>
    </row>
    <row r="156" spans="1:24" s="5" customFormat="1" ht="57.75" hidden="1" customHeight="1" outlineLevel="2" thickBot="1" x14ac:dyDescent="0.3">
      <c r="A156" s="769"/>
      <c r="B156" s="836"/>
      <c r="C156" s="54" t="s">
        <v>468</v>
      </c>
      <c r="D156" s="220">
        <v>42753</v>
      </c>
      <c r="E156" s="220">
        <v>42852</v>
      </c>
      <c r="F156" s="56" t="s">
        <v>469</v>
      </c>
      <c r="G156" s="121" t="s">
        <v>470</v>
      </c>
      <c r="H156" s="54" t="s">
        <v>302</v>
      </c>
      <c r="I156" s="54" t="s">
        <v>45</v>
      </c>
      <c r="J156" s="58">
        <v>2</v>
      </c>
      <c r="K156" s="146">
        <v>250000000</v>
      </c>
      <c r="L156" s="147">
        <f t="shared" si="39"/>
        <v>500000000</v>
      </c>
      <c r="M156" s="221">
        <f t="shared" si="27"/>
        <v>99</v>
      </c>
      <c r="N156" s="62" t="str">
        <f t="shared" si="28"/>
        <v>X</v>
      </c>
      <c r="O156" s="72" t="s">
        <v>471</v>
      </c>
      <c r="P156" s="64">
        <f t="shared" si="35"/>
        <v>0.72727272727272729</v>
      </c>
      <c r="Q156" s="65">
        <f>+P156</f>
        <v>0.72727272727272729</v>
      </c>
      <c r="R156" s="66">
        <v>0.3</v>
      </c>
      <c r="S156" s="67">
        <f t="shared" si="36"/>
        <v>1</v>
      </c>
      <c r="T156" s="68" t="str">
        <f t="shared" si="37"/>
        <v>Normal</v>
      </c>
      <c r="U156" s="650" t="str">
        <f t="shared" si="38"/>
        <v>J</v>
      </c>
      <c r="V156" s="120" t="s">
        <v>472</v>
      </c>
      <c r="W156" s="71">
        <f t="shared" si="31"/>
        <v>0.7</v>
      </c>
      <c r="X156" s="703"/>
    </row>
    <row r="157" spans="1:24" s="5" customFormat="1" ht="29.25" hidden="1" customHeight="1" outlineLevel="2" thickBot="1" x14ac:dyDescent="0.3">
      <c r="A157" s="769"/>
      <c r="B157" s="836"/>
      <c r="C157" s="54" t="s">
        <v>473</v>
      </c>
      <c r="D157" s="220">
        <v>42826</v>
      </c>
      <c r="E157" s="220">
        <v>42936</v>
      </c>
      <c r="F157" s="56" t="s">
        <v>474</v>
      </c>
      <c r="G157" s="121" t="s">
        <v>475</v>
      </c>
      <c r="H157" s="54" t="s">
        <v>372</v>
      </c>
      <c r="I157" s="54" t="s">
        <v>45</v>
      </c>
      <c r="J157" s="58">
        <v>1</v>
      </c>
      <c r="K157" s="146">
        <v>300000000</v>
      </c>
      <c r="L157" s="147">
        <f t="shared" si="39"/>
        <v>300000000</v>
      </c>
      <c r="M157" s="221" t="str">
        <f t="shared" si="27"/>
        <v/>
      </c>
      <c r="N157" s="62" t="str">
        <f t="shared" si="28"/>
        <v/>
      </c>
      <c r="O157" s="72"/>
      <c r="P157" s="64" t="str">
        <f t="shared" si="35"/>
        <v/>
      </c>
      <c r="Q157" s="65"/>
      <c r="R157" s="66"/>
      <c r="S157" s="67" t="str">
        <f t="shared" si="36"/>
        <v/>
      </c>
      <c r="T157" s="68" t="str">
        <f t="shared" si="37"/>
        <v>Sin Iniciar</v>
      </c>
      <c r="U157" s="650" t="str">
        <f t="shared" si="38"/>
        <v>6</v>
      </c>
      <c r="V157" s="120" t="s">
        <v>476</v>
      </c>
      <c r="W157" s="71">
        <f t="shared" si="31"/>
        <v>1</v>
      </c>
      <c r="X157" s="703"/>
    </row>
    <row r="158" spans="1:24" s="5" customFormat="1" ht="29.25" hidden="1" customHeight="1" outlineLevel="2" thickBot="1" x14ac:dyDescent="0.3">
      <c r="A158" s="769"/>
      <c r="B158" s="836"/>
      <c r="C158" s="54" t="s">
        <v>477</v>
      </c>
      <c r="D158" s="220">
        <v>42898</v>
      </c>
      <c r="E158" s="220">
        <v>43080</v>
      </c>
      <c r="F158" s="56" t="s">
        <v>478</v>
      </c>
      <c r="G158" s="121" t="s">
        <v>462</v>
      </c>
      <c r="H158" s="54" t="s">
        <v>39</v>
      </c>
      <c r="I158" s="54" t="s">
        <v>479</v>
      </c>
      <c r="J158" s="58">
        <v>1</v>
      </c>
      <c r="K158" s="146">
        <v>450000000</v>
      </c>
      <c r="L158" s="147">
        <f t="shared" si="39"/>
        <v>450000000</v>
      </c>
      <c r="M158" s="221" t="str">
        <f t="shared" si="27"/>
        <v/>
      </c>
      <c r="N158" s="62" t="str">
        <f t="shared" si="28"/>
        <v/>
      </c>
      <c r="O158" s="72"/>
      <c r="P158" s="64" t="str">
        <f t="shared" si="35"/>
        <v/>
      </c>
      <c r="Q158" s="65"/>
      <c r="R158" s="66"/>
      <c r="S158" s="67" t="str">
        <f t="shared" si="36"/>
        <v/>
      </c>
      <c r="T158" s="68" t="str">
        <f t="shared" si="37"/>
        <v>Sin Iniciar</v>
      </c>
      <c r="U158" s="650" t="str">
        <f t="shared" si="38"/>
        <v>6</v>
      </c>
      <c r="V158" s="120"/>
      <c r="W158" s="71">
        <f t="shared" si="31"/>
        <v>1</v>
      </c>
      <c r="X158" s="703"/>
    </row>
    <row r="159" spans="1:24" s="5" customFormat="1" ht="29.25" hidden="1" customHeight="1" outlineLevel="2" thickBot="1" x14ac:dyDescent="0.3">
      <c r="A159" s="838"/>
      <c r="B159" s="837"/>
      <c r="C159" s="73" t="s">
        <v>480</v>
      </c>
      <c r="D159" s="223">
        <v>42842</v>
      </c>
      <c r="E159" s="223">
        <v>42902</v>
      </c>
      <c r="F159" s="75" t="s">
        <v>481</v>
      </c>
      <c r="G159" s="151" t="s">
        <v>482</v>
      </c>
      <c r="H159" s="73" t="s">
        <v>39</v>
      </c>
      <c r="I159" s="73" t="s">
        <v>483</v>
      </c>
      <c r="J159" s="77">
        <v>1</v>
      </c>
      <c r="K159" s="297">
        <v>40000000</v>
      </c>
      <c r="L159" s="298">
        <f t="shared" si="39"/>
        <v>40000000</v>
      </c>
      <c r="M159" s="224" t="str">
        <f t="shared" si="27"/>
        <v/>
      </c>
      <c r="N159" s="81" t="str">
        <f t="shared" si="28"/>
        <v/>
      </c>
      <c r="O159" s="225"/>
      <c r="P159" s="82" t="str">
        <f t="shared" si="35"/>
        <v/>
      </c>
      <c r="Q159" s="83"/>
      <c r="R159" s="84"/>
      <c r="S159" s="85" t="str">
        <f t="shared" si="36"/>
        <v/>
      </c>
      <c r="T159" s="86" t="str">
        <f t="shared" si="37"/>
        <v>Sin Iniciar</v>
      </c>
      <c r="U159" s="653" t="str">
        <f t="shared" si="38"/>
        <v>6</v>
      </c>
      <c r="V159" s="156"/>
      <c r="W159" s="71">
        <f t="shared" si="31"/>
        <v>1</v>
      </c>
      <c r="X159" s="703"/>
    </row>
    <row r="160" spans="1:24" s="103" customFormat="1" ht="29.25" hidden="1" customHeight="1" outlineLevel="1" collapsed="1" thickBot="1" x14ac:dyDescent="0.3">
      <c r="A160" s="717" t="s">
        <v>484</v>
      </c>
      <c r="B160" s="718"/>
      <c r="C160" s="719"/>
      <c r="D160" s="89"/>
      <c r="E160" s="90"/>
      <c r="F160" s="91"/>
      <c r="G160" s="92"/>
      <c r="H160" s="92"/>
      <c r="I160" s="93"/>
      <c r="J160" s="94"/>
      <c r="K160" s="92"/>
      <c r="L160" s="92"/>
      <c r="M160" s="95" t="str">
        <f t="shared" si="27"/>
        <v/>
      </c>
      <c r="N160" s="93" t="str">
        <f t="shared" si="28"/>
        <v/>
      </c>
      <c r="O160" s="96"/>
      <c r="P160" s="212">
        <f>+IFERROR(SUMPRODUCT(P140:P159,M140:M159)/SUM(M140:M159),0)</f>
        <v>0.2529137529137529</v>
      </c>
      <c r="Q160" s="213">
        <f>+IFERROR(SUMPRODUCT(Q140:Q159,M140:M159)/SUM(M140:M159),0)</f>
        <v>0.2501905205905206</v>
      </c>
      <c r="R160" s="232">
        <f>+IFERROR(SUMPRODUCT(R140:R159,M140:M159)/SUM(M140:M159),0)</f>
        <v>0.16629327894327892</v>
      </c>
      <c r="S160" s="212">
        <f>+IFERROR(Q160/P160,0)</f>
        <v>0.98923256528417836</v>
      </c>
      <c r="T160" s="100" t="str">
        <f t="shared" si="37"/>
        <v>Normal</v>
      </c>
      <c r="U160" s="647" t="str">
        <f t="shared" si="38"/>
        <v>J</v>
      </c>
      <c r="V160" s="216"/>
      <c r="W160" s="71">
        <f t="shared" si="31"/>
        <v>0.83370672105672106</v>
      </c>
    </row>
    <row r="161" spans="1:24" s="5" customFormat="1" ht="29.25" hidden="1" customHeight="1" outlineLevel="2" thickBot="1" x14ac:dyDescent="0.3">
      <c r="A161" s="768" t="s">
        <v>485</v>
      </c>
      <c r="B161" s="771" t="s">
        <v>486</v>
      </c>
      <c r="C161" s="36" t="s">
        <v>487</v>
      </c>
      <c r="D161" s="217">
        <v>42745</v>
      </c>
      <c r="E161" s="217">
        <v>43084</v>
      </c>
      <c r="F161" s="38"/>
      <c r="G161" s="218" t="s">
        <v>488</v>
      </c>
      <c r="H161" s="36" t="s">
        <v>104</v>
      </c>
      <c r="I161" s="36" t="s">
        <v>489</v>
      </c>
      <c r="J161" s="40">
        <v>1</v>
      </c>
      <c r="K161" s="41"/>
      <c r="L161" s="42">
        <f>+K161*J161</f>
        <v>0</v>
      </c>
      <c r="M161" s="109">
        <f t="shared" si="27"/>
        <v>339</v>
      </c>
      <c r="N161" s="44" t="str">
        <f t="shared" si="28"/>
        <v>X</v>
      </c>
      <c r="O161" s="219" t="s">
        <v>490</v>
      </c>
      <c r="P161" s="136">
        <f t="shared" ref="P161:P176" si="40">+IF(N161="","",IFERROR(IF(MONTH($C$2)&lt;MONTH(D161),"",IF(E161&lt;$C$2,1,IF(D161&lt;$C$2,($C$2-D161)/(E161-D161),0))),0))</f>
        <v>0.2359882005899705</v>
      </c>
      <c r="Q161" s="137">
        <v>0.23</v>
      </c>
      <c r="R161" s="138">
        <f>+Q161</f>
        <v>0.23</v>
      </c>
      <c r="S161" s="139">
        <f t="shared" ref="S161:S176" si="41">IF(P161="","",IF(Q161&gt;P161,1,(Q161/P161)))</f>
        <v>0.97462500000000007</v>
      </c>
      <c r="T161" s="140" t="str">
        <f t="shared" si="37"/>
        <v>Normal</v>
      </c>
      <c r="U161" s="648" t="str">
        <f t="shared" si="38"/>
        <v>J</v>
      </c>
      <c r="V161" s="289" t="s">
        <v>491</v>
      </c>
      <c r="W161" s="71">
        <f t="shared" si="31"/>
        <v>0.77</v>
      </c>
      <c r="X161" s="703"/>
    </row>
    <row r="162" spans="1:24" s="5" customFormat="1" ht="29.25" hidden="1" customHeight="1" outlineLevel="2" thickBot="1" x14ac:dyDescent="0.3">
      <c r="A162" s="769"/>
      <c r="B162" s="772"/>
      <c r="C162" s="54" t="s">
        <v>492</v>
      </c>
      <c r="D162" s="220">
        <v>42768</v>
      </c>
      <c r="E162" s="220">
        <v>42794</v>
      </c>
      <c r="F162" s="56"/>
      <c r="G162" s="121"/>
      <c r="H162" s="54"/>
      <c r="I162" s="54"/>
      <c r="J162" s="58"/>
      <c r="K162" s="59"/>
      <c r="L162" s="60">
        <f>+K162*J162</f>
        <v>0</v>
      </c>
      <c r="M162" s="221">
        <f t="shared" si="27"/>
        <v>26</v>
      </c>
      <c r="N162" s="62" t="str">
        <f t="shared" si="28"/>
        <v/>
      </c>
      <c r="O162" s="72" t="s">
        <v>493</v>
      </c>
      <c r="P162" s="64" t="str">
        <f t="shared" si="40"/>
        <v/>
      </c>
      <c r="Q162" s="65">
        <v>1</v>
      </c>
      <c r="R162" s="66">
        <f>+Q162</f>
        <v>1</v>
      </c>
      <c r="S162" s="67" t="str">
        <f t="shared" si="41"/>
        <v/>
      </c>
      <c r="T162" s="68" t="str">
        <f t="shared" si="37"/>
        <v>Sin Iniciar</v>
      </c>
      <c r="U162" s="650" t="str">
        <f t="shared" si="38"/>
        <v>6</v>
      </c>
      <c r="V162" s="120"/>
      <c r="W162" s="71">
        <f t="shared" si="31"/>
        <v>0</v>
      </c>
      <c r="X162" s="703"/>
    </row>
    <row r="163" spans="1:24" s="5" customFormat="1" ht="29.25" hidden="1" customHeight="1" outlineLevel="2" thickBot="1" x14ac:dyDescent="0.3">
      <c r="A163" s="769"/>
      <c r="B163" s="772"/>
      <c r="C163" s="54" t="s">
        <v>494</v>
      </c>
      <c r="D163" s="220">
        <v>42795</v>
      </c>
      <c r="E163" s="220">
        <v>42977</v>
      </c>
      <c r="F163" s="56"/>
      <c r="G163" s="121"/>
      <c r="H163" s="54"/>
      <c r="I163" s="54"/>
      <c r="J163" s="58"/>
      <c r="K163" s="59"/>
      <c r="L163" s="60">
        <f>+K163*J163</f>
        <v>0</v>
      </c>
      <c r="M163" s="221">
        <f t="shared" si="27"/>
        <v>182</v>
      </c>
      <c r="N163" s="62" t="str">
        <f t="shared" si="28"/>
        <v>X</v>
      </c>
      <c r="O163" s="72" t="s">
        <v>495</v>
      </c>
      <c r="P163" s="64">
        <f t="shared" si="40"/>
        <v>0.16483516483516483</v>
      </c>
      <c r="Q163" s="65">
        <v>0.16</v>
      </c>
      <c r="R163" s="66">
        <f>+Q163</f>
        <v>0.16</v>
      </c>
      <c r="S163" s="67">
        <f t="shared" si="41"/>
        <v>0.97066666666666668</v>
      </c>
      <c r="T163" s="68" t="str">
        <f t="shared" si="37"/>
        <v>Normal</v>
      </c>
      <c r="U163" s="650" t="str">
        <f t="shared" si="38"/>
        <v>J</v>
      </c>
      <c r="V163" s="120" t="s">
        <v>496</v>
      </c>
      <c r="W163" s="71">
        <f t="shared" si="31"/>
        <v>0.84</v>
      </c>
      <c r="X163" s="703"/>
    </row>
    <row r="164" spans="1:24" s="5" customFormat="1" ht="29.25" hidden="1" customHeight="1" outlineLevel="2" thickBot="1" x14ac:dyDescent="0.3">
      <c r="A164" s="769"/>
      <c r="B164" s="772"/>
      <c r="C164" s="54" t="s">
        <v>497</v>
      </c>
      <c r="D164" s="220">
        <v>42781</v>
      </c>
      <c r="E164" s="220">
        <v>43084</v>
      </c>
      <c r="F164" s="56"/>
      <c r="G164" s="121"/>
      <c r="H164" s="54"/>
      <c r="I164" s="54"/>
      <c r="J164" s="58"/>
      <c r="K164" s="59"/>
      <c r="L164" s="60">
        <f t="shared" ref="L164:L171" si="42">+K164*J164</f>
        <v>0</v>
      </c>
      <c r="M164" s="221">
        <f t="shared" si="27"/>
        <v>303</v>
      </c>
      <c r="N164" s="62" t="str">
        <f t="shared" si="28"/>
        <v>X</v>
      </c>
      <c r="O164" s="72" t="s">
        <v>498</v>
      </c>
      <c r="P164" s="64">
        <f t="shared" si="40"/>
        <v>0.14521452145214522</v>
      </c>
      <c r="Q164" s="65">
        <v>0.13</v>
      </c>
      <c r="R164" s="66">
        <f>+Q164</f>
        <v>0.13</v>
      </c>
      <c r="S164" s="67">
        <f t="shared" si="41"/>
        <v>0.89522727272727265</v>
      </c>
      <c r="T164" s="68" t="str">
        <f t="shared" si="37"/>
        <v>En Proceso</v>
      </c>
      <c r="U164" s="650" t="str">
        <f t="shared" si="38"/>
        <v>K</v>
      </c>
      <c r="V164" s="120"/>
      <c r="W164" s="71">
        <f t="shared" si="31"/>
        <v>0.87</v>
      </c>
      <c r="X164" s="703"/>
    </row>
    <row r="165" spans="1:24" s="5" customFormat="1" ht="29.25" hidden="1" customHeight="1" outlineLevel="2" thickBot="1" x14ac:dyDescent="0.3">
      <c r="A165" s="769"/>
      <c r="B165" s="772"/>
      <c r="C165" s="54" t="s">
        <v>499</v>
      </c>
      <c r="D165" s="220">
        <v>42740</v>
      </c>
      <c r="E165" s="220">
        <v>43084</v>
      </c>
      <c r="F165" s="56"/>
      <c r="G165" s="121"/>
      <c r="H165" s="54"/>
      <c r="I165" s="54"/>
      <c r="J165" s="58"/>
      <c r="K165" s="59"/>
      <c r="L165" s="60">
        <f t="shared" si="42"/>
        <v>0</v>
      </c>
      <c r="M165" s="221">
        <f t="shared" si="27"/>
        <v>344</v>
      </c>
      <c r="N165" s="62" t="str">
        <f t="shared" si="28"/>
        <v>X</v>
      </c>
      <c r="O165" s="72" t="s">
        <v>500</v>
      </c>
      <c r="P165" s="64">
        <f t="shared" si="40"/>
        <v>0.24709302325581395</v>
      </c>
      <c r="Q165" s="65">
        <v>0.2</v>
      </c>
      <c r="R165" s="66">
        <f>+Q165</f>
        <v>0.2</v>
      </c>
      <c r="S165" s="67">
        <f t="shared" si="41"/>
        <v>0.80941176470588239</v>
      </c>
      <c r="T165" s="68" t="str">
        <f t="shared" si="37"/>
        <v>En Proceso</v>
      </c>
      <c r="U165" s="651" t="str">
        <f t="shared" si="38"/>
        <v>K</v>
      </c>
      <c r="V165" s="301" t="s">
        <v>501</v>
      </c>
      <c r="W165" s="71">
        <f t="shared" si="31"/>
        <v>0.8</v>
      </c>
      <c r="X165" s="703"/>
    </row>
    <row r="166" spans="1:24" s="5" customFormat="1" ht="29.25" hidden="1" customHeight="1" outlineLevel="2" thickBot="1" x14ac:dyDescent="0.3">
      <c r="A166" s="769"/>
      <c r="B166" s="772"/>
      <c r="C166" s="54" t="s">
        <v>502</v>
      </c>
      <c r="D166" s="220">
        <v>42740</v>
      </c>
      <c r="E166" s="220">
        <v>42886</v>
      </c>
      <c r="F166" s="56"/>
      <c r="G166" s="121"/>
      <c r="H166" s="54"/>
      <c r="I166" s="54"/>
      <c r="J166" s="58"/>
      <c r="K166" s="59">
        <v>0</v>
      </c>
      <c r="L166" s="60">
        <f t="shared" si="42"/>
        <v>0</v>
      </c>
      <c r="M166" s="221">
        <f t="shared" si="27"/>
        <v>146</v>
      </c>
      <c r="N166" s="62" t="str">
        <f t="shared" si="28"/>
        <v>X</v>
      </c>
      <c r="O166" s="72" t="s">
        <v>503</v>
      </c>
      <c r="P166" s="64">
        <f t="shared" si="40"/>
        <v>0.5821917808219178</v>
      </c>
      <c r="Q166" s="65">
        <v>0.4</v>
      </c>
      <c r="R166" s="66">
        <f t="shared" ref="R166:R176" si="43">+Q166</f>
        <v>0.4</v>
      </c>
      <c r="S166" s="67">
        <f t="shared" si="41"/>
        <v>0.68705882352941183</v>
      </c>
      <c r="T166" s="68" t="str">
        <f t="shared" si="37"/>
        <v>En Proceso</v>
      </c>
      <c r="U166" s="650" t="str">
        <f t="shared" si="38"/>
        <v>K</v>
      </c>
      <c r="V166" s="70" t="s">
        <v>504</v>
      </c>
      <c r="W166" s="71">
        <f t="shared" si="31"/>
        <v>0.6</v>
      </c>
      <c r="X166" s="703"/>
    </row>
    <row r="167" spans="1:24" s="5" customFormat="1" ht="29.25" hidden="1" customHeight="1" outlineLevel="2" thickBot="1" x14ac:dyDescent="0.3">
      <c r="A167" s="769"/>
      <c r="B167" s="772" t="s">
        <v>505</v>
      </c>
      <c r="C167" s="54" t="s">
        <v>506</v>
      </c>
      <c r="D167" s="220">
        <v>42740</v>
      </c>
      <c r="E167" s="220">
        <v>42886</v>
      </c>
      <c r="F167" s="56"/>
      <c r="G167" s="121" t="s">
        <v>507</v>
      </c>
      <c r="H167" s="54"/>
      <c r="I167" s="54"/>
      <c r="J167" s="58">
        <v>1</v>
      </c>
      <c r="K167" s="59"/>
      <c r="L167" s="60">
        <f t="shared" si="42"/>
        <v>0</v>
      </c>
      <c r="M167" s="221">
        <f t="shared" si="27"/>
        <v>146</v>
      </c>
      <c r="N167" s="62" t="str">
        <f t="shared" si="28"/>
        <v>X</v>
      </c>
      <c r="O167" s="72" t="s">
        <v>508</v>
      </c>
      <c r="P167" s="64">
        <f t="shared" si="40"/>
        <v>0.5821917808219178</v>
      </c>
      <c r="Q167" s="65">
        <v>0.57999999999999996</v>
      </c>
      <c r="R167" s="66">
        <f t="shared" si="43"/>
        <v>0.57999999999999996</v>
      </c>
      <c r="S167" s="67">
        <f t="shared" si="41"/>
        <v>0.996235294117647</v>
      </c>
      <c r="T167" s="68" t="str">
        <f t="shared" si="37"/>
        <v>Normal</v>
      </c>
      <c r="U167" s="650" t="str">
        <f t="shared" si="38"/>
        <v>J</v>
      </c>
      <c r="V167" s="120" t="s">
        <v>509</v>
      </c>
      <c r="W167" s="71">
        <f t="shared" si="31"/>
        <v>0.42000000000000004</v>
      </c>
      <c r="X167" s="703"/>
    </row>
    <row r="168" spans="1:24" s="5" customFormat="1" ht="29.25" hidden="1" customHeight="1" outlineLevel="2" thickBot="1" x14ac:dyDescent="0.3">
      <c r="A168" s="769"/>
      <c r="B168" s="772"/>
      <c r="C168" s="54" t="s">
        <v>510</v>
      </c>
      <c r="D168" s="220">
        <v>42755</v>
      </c>
      <c r="E168" s="220">
        <v>42886</v>
      </c>
      <c r="F168" s="56"/>
      <c r="G168" s="121" t="s">
        <v>511</v>
      </c>
      <c r="H168" s="54"/>
      <c r="I168" s="54"/>
      <c r="J168" s="58">
        <v>1</v>
      </c>
      <c r="K168" s="59"/>
      <c r="L168" s="60">
        <f t="shared" si="42"/>
        <v>0</v>
      </c>
      <c r="M168" s="221">
        <f t="shared" si="27"/>
        <v>131</v>
      </c>
      <c r="N168" s="62" t="str">
        <f t="shared" si="28"/>
        <v>X</v>
      </c>
      <c r="O168" s="72" t="s">
        <v>512</v>
      </c>
      <c r="P168" s="64">
        <f t="shared" si="40"/>
        <v>0.53435114503816794</v>
      </c>
      <c r="Q168" s="65">
        <v>0.53</v>
      </c>
      <c r="R168" s="66">
        <f t="shared" si="43"/>
        <v>0.53</v>
      </c>
      <c r="S168" s="67">
        <f t="shared" si="41"/>
        <v>0.99185714285714288</v>
      </c>
      <c r="T168" s="68" t="str">
        <f t="shared" si="37"/>
        <v>Normal</v>
      </c>
      <c r="U168" s="650" t="str">
        <f t="shared" si="38"/>
        <v>J</v>
      </c>
      <c r="V168" s="120" t="s">
        <v>513</v>
      </c>
      <c r="W168" s="71">
        <f t="shared" si="31"/>
        <v>0.47</v>
      </c>
      <c r="X168" s="703"/>
    </row>
    <row r="169" spans="1:24" s="5" customFormat="1" ht="29.25" hidden="1" customHeight="1" outlineLevel="2" thickBot="1" x14ac:dyDescent="0.3">
      <c r="A169" s="769"/>
      <c r="B169" s="772"/>
      <c r="C169" s="54" t="s">
        <v>514</v>
      </c>
      <c r="D169" s="220">
        <v>42758</v>
      </c>
      <c r="E169" s="220">
        <v>43069</v>
      </c>
      <c r="F169" s="56"/>
      <c r="G169" s="121" t="s">
        <v>515</v>
      </c>
      <c r="H169" s="54"/>
      <c r="I169" s="54"/>
      <c r="J169" s="58">
        <v>1</v>
      </c>
      <c r="K169" s="59"/>
      <c r="L169" s="60">
        <f t="shared" si="42"/>
        <v>0</v>
      </c>
      <c r="M169" s="221">
        <f t="shared" si="27"/>
        <v>311</v>
      </c>
      <c r="N169" s="62" t="str">
        <f t="shared" si="28"/>
        <v>X</v>
      </c>
      <c r="O169" s="72" t="s">
        <v>516</v>
      </c>
      <c r="P169" s="64">
        <f t="shared" si="40"/>
        <v>0.21543408360128619</v>
      </c>
      <c r="Q169" s="65">
        <v>0.2</v>
      </c>
      <c r="R169" s="66">
        <f t="shared" si="43"/>
        <v>0.2</v>
      </c>
      <c r="S169" s="67">
        <f t="shared" si="41"/>
        <v>0.92835820895522392</v>
      </c>
      <c r="T169" s="68" t="str">
        <f t="shared" si="37"/>
        <v>Normal</v>
      </c>
      <c r="U169" s="650" t="str">
        <f t="shared" si="38"/>
        <v>J</v>
      </c>
      <c r="V169" s="120" t="s">
        <v>517</v>
      </c>
      <c r="W169" s="71">
        <f t="shared" si="31"/>
        <v>0.8</v>
      </c>
      <c r="X169" s="703"/>
    </row>
    <row r="170" spans="1:24" s="5" customFormat="1" ht="29.25" hidden="1" customHeight="1" outlineLevel="2" thickBot="1" x14ac:dyDescent="0.3">
      <c r="A170" s="769"/>
      <c r="B170" s="772"/>
      <c r="C170" s="54" t="s">
        <v>518</v>
      </c>
      <c r="D170" s="220">
        <v>42740</v>
      </c>
      <c r="E170" s="220">
        <v>42916</v>
      </c>
      <c r="F170" s="56"/>
      <c r="G170" s="121" t="s">
        <v>515</v>
      </c>
      <c r="H170" s="54"/>
      <c r="I170" s="54"/>
      <c r="J170" s="58">
        <v>1</v>
      </c>
      <c r="K170" s="59"/>
      <c r="L170" s="60">
        <f t="shared" si="42"/>
        <v>0</v>
      </c>
      <c r="M170" s="221">
        <f t="shared" si="27"/>
        <v>176</v>
      </c>
      <c r="N170" s="62" t="str">
        <f t="shared" si="28"/>
        <v>X</v>
      </c>
      <c r="O170" s="72" t="s">
        <v>519</v>
      </c>
      <c r="P170" s="64">
        <f t="shared" si="40"/>
        <v>0.48295454545454547</v>
      </c>
      <c r="Q170" s="65">
        <v>0.47</v>
      </c>
      <c r="R170" s="66">
        <f t="shared" si="43"/>
        <v>0.47</v>
      </c>
      <c r="S170" s="67">
        <f t="shared" si="41"/>
        <v>0.9731764705882352</v>
      </c>
      <c r="T170" s="68" t="str">
        <f t="shared" si="37"/>
        <v>Normal</v>
      </c>
      <c r="U170" s="650" t="str">
        <f t="shared" si="38"/>
        <v>J</v>
      </c>
      <c r="V170" s="120" t="s">
        <v>520</v>
      </c>
      <c r="W170" s="71">
        <f t="shared" si="31"/>
        <v>0.53</v>
      </c>
      <c r="X170" s="703"/>
    </row>
    <row r="171" spans="1:24" s="5" customFormat="1" ht="29.25" hidden="1" customHeight="1" outlineLevel="2" thickBot="1" x14ac:dyDescent="0.3">
      <c r="A171" s="769"/>
      <c r="B171" s="772"/>
      <c r="C171" s="54" t="s">
        <v>521</v>
      </c>
      <c r="D171" s="220">
        <v>42856</v>
      </c>
      <c r="E171" s="220">
        <v>43008</v>
      </c>
      <c r="F171" s="56"/>
      <c r="G171" s="121"/>
      <c r="H171" s="54"/>
      <c r="I171" s="54"/>
      <c r="J171" s="58"/>
      <c r="K171" s="59"/>
      <c r="L171" s="60">
        <f t="shared" si="42"/>
        <v>0</v>
      </c>
      <c r="M171" s="221" t="str">
        <f t="shared" si="27"/>
        <v/>
      </c>
      <c r="N171" s="62" t="str">
        <f t="shared" si="28"/>
        <v/>
      </c>
      <c r="O171" s="72"/>
      <c r="P171" s="64" t="str">
        <f t="shared" si="40"/>
        <v/>
      </c>
      <c r="Q171" s="65"/>
      <c r="R171" s="66">
        <f t="shared" si="43"/>
        <v>0</v>
      </c>
      <c r="S171" s="67" t="str">
        <f t="shared" si="41"/>
        <v/>
      </c>
      <c r="T171" s="68" t="str">
        <f t="shared" si="37"/>
        <v>Sin Iniciar</v>
      </c>
      <c r="U171" s="650" t="str">
        <f t="shared" si="38"/>
        <v>6</v>
      </c>
      <c r="V171" s="120"/>
      <c r="W171" s="71">
        <f t="shared" si="31"/>
        <v>1</v>
      </c>
      <c r="X171" s="703"/>
    </row>
    <row r="172" spans="1:24" s="5" customFormat="1" ht="29.25" hidden="1" customHeight="1" outlineLevel="2" thickBot="1" x14ac:dyDescent="0.3">
      <c r="A172" s="769"/>
      <c r="B172" s="772"/>
      <c r="C172" s="54" t="s">
        <v>522</v>
      </c>
      <c r="D172" s="220">
        <v>42767</v>
      </c>
      <c r="E172" s="220">
        <v>43069</v>
      </c>
      <c r="F172" s="56"/>
      <c r="G172" s="121"/>
      <c r="H172" s="54"/>
      <c r="I172" s="54"/>
      <c r="J172" s="58"/>
      <c r="K172" s="59"/>
      <c r="L172" s="60"/>
      <c r="M172" s="221">
        <f t="shared" si="27"/>
        <v>302</v>
      </c>
      <c r="N172" s="62" t="str">
        <f t="shared" si="28"/>
        <v>X</v>
      </c>
      <c r="O172" s="72" t="s">
        <v>523</v>
      </c>
      <c r="P172" s="64">
        <f t="shared" si="40"/>
        <v>0.19205298013245034</v>
      </c>
      <c r="Q172" s="65">
        <v>0.19209999999999999</v>
      </c>
      <c r="R172" s="66">
        <f t="shared" si="43"/>
        <v>0.19209999999999999</v>
      </c>
      <c r="S172" s="67">
        <f t="shared" si="41"/>
        <v>1</v>
      </c>
      <c r="T172" s="68" t="str">
        <f t="shared" si="37"/>
        <v>Normal</v>
      </c>
      <c r="U172" s="650" t="str">
        <f t="shared" si="38"/>
        <v>J</v>
      </c>
      <c r="V172" s="120"/>
      <c r="W172" s="71">
        <f t="shared" si="31"/>
        <v>0.80790000000000006</v>
      </c>
      <c r="X172" s="703"/>
    </row>
    <row r="173" spans="1:24" s="5" customFormat="1" ht="29.25" hidden="1" customHeight="1" outlineLevel="2" thickBot="1" x14ac:dyDescent="0.3">
      <c r="A173" s="769"/>
      <c r="B173" s="772" t="s">
        <v>524</v>
      </c>
      <c r="C173" s="54" t="s">
        <v>525</v>
      </c>
      <c r="D173" s="220">
        <v>42887</v>
      </c>
      <c r="E173" s="220">
        <v>43084</v>
      </c>
      <c r="F173" s="56"/>
      <c r="G173" s="121" t="s">
        <v>526</v>
      </c>
      <c r="H173" s="54" t="s">
        <v>147</v>
      </c>
      <c r="I173" s="235" t="s">
        <v>242</v>
      </c>
      <c r="J173" s="58">
        <v>1</v>
      </c>
      <c r="K173" s="59">
        <v>300000000</v>
      </c>
      <c r="L173" s="60">
        <f t="shared" ref="L173:L176" si="44">+K173*J173</f>
        <v>300000000</v>
      </c>
      <c r="M173" s="221" t="str">
        <f t="shared" si="27"/>
        <v/>
      </c>
      <c r="N173" s="62" t="str">
        <f t="shared" si="28"/>
        <v/>
      </c>
      <c r="O173" s="72"/>
      <c r="P173" s="64" t="str">
        <f t="shared" si="40"/>
        <v/>
      </c>
      <c r="Q173" s="65"/>
      <c r="R173" s="66">
        <f t="shared" si="43"/>
        <v>0</v>
      </c>
      <c r="S173" s="67" t="str">
        <f t="shared" si="41"/>
        <v/>
      </c>
      <c r="T173" s="68" t="str">
        <f t="shared" si="37"/>
        <v>Sin Iniciar</v>
      </c>
      <c r="U173" s="650" t="str">
        <f t="shared" si="38"/>
        <v>6</v>
      </c>
      <c r="V173" s="120"/>
      <c r="W173" s="71">
        <f t="shared" si="31"/>
        <v>1</v>
      </c>
      <c r="X173" s="703"/>
    </row>
    <row r="174" spans="1:24" s="5" customFormat="1" ht="29.25" hidden="1" customHeight="1" outlineLevel="2" thickBot="1" x14ac:dyDescent="0.3">
      <c r="A174" s="769"/>
      <c r="B174" s="772"/>
      <c r="C174" s="54" t="s">
        <v>527</v>
      </c>
      <c r="D174" s="220">
        <v>42887</v>
      </c>
      <c r="E174" s="220">
        <v>43084</v>
      </c>
      <c r="F174" s="56" t="s">
        <v>528</v>
      </c>
      <c r="G174" s="121"/>
      <c r="H174" s="54"/>
      <c r="I174" s="54"/>
      <c r="J174" s="58"/>
      <c r="K174" s="59"/>
      <c r="L174" s="60">
        <f t="shared" si="44"/>
        <v>0</v>
      </c>
      <c r="M174" s="221" t="str">
        <f t="shared" ref="M174:M177" si="45">+IF(D174="","",IF(MONTH($C$2)&lt;MONTH(D174),"",E174-D174))</f>
        <v/>
      </c>
      <c r="N174" s="62" t="str">
        <f t="shared" ref="N174:N177" si="46">+IF(D174="","",IF(AND(MONTH($C$2)&gt;=MONTH(D174),MONTH($C$2)&lt;=MONTH(E174)),"X",""))</f>
        <v/>
      </c>
      <c r="O174" s="72"/>
      <c r="P174" s="64" t="str">
        <f t="shared" si="40"/>
        <v/>
      </c>
      <c r="Q174" s="65"/>
      <c r="R174" s="66">
        <f t="shared" si="43"/>
        <v>0</v>
      </c>
      <c r="S174" s="67" t="str">
        <f t="shared" si="41"/>
        <v/>
      </c>
      <c r="T174" s="68" t="str">
        <f t="shared" si="37"/>
        <v>Sin Iniciar</v>
      </c>
      <c r="U174" s="650" t="str">
        <f t="shared" si="38"/>
        <v>6</v>
      </c>
      <c r="V174" s="120"/>
      <c r="W174" s="71">
        <f t="shared" si="31"/>
        <v>1</v>
      </c>
      <c r="X174" s="703"/>
    </row>
    <row r="175" spans="1:24" s="5" customFormat="1" ht="29.25" hidden="1" customHeight="1" outlineLevel="2" thickBot="1" x14ac:dyDescent="0.3">
      <c r="A175" s="769"/>
      <c r="B175" s="772"/>
      <c r="C175" s="54" t="s">
        <v>529</v>
      </c>
      <c r="D175" s="220">
        <v>42917</v>
      </c>
      <c r="E175" s="220">
        <v>43084</v>
      </c>
      <c r="F175" s="56"/>
      <c r="G175" s="121" t="s">
        <v>530</v>
      </c>
      <c r="H175" s="54" t="s">
        <v>104</v>
      </c>
      <c r="I175" s="54"/>
      <c r="J175" s="58">
        <v>1</v>
      </c>
      <c r="K175" s="59">
        <v>45000000</v>
      </c>
      <c r="L175" s="60">
        <f t="shared" si="44"/>
        <v>45000000</v>
      </c>
      <c r="M175" s="221" t="str">
        <f t="shared" si="45"/>
        <v/>
      </c>
      <c r="N175" s="62" t="str">
        <f t="shared" si="46"/>
        <v/>
      </c>
      <c r="O175" s="72"/>
      <c r="P175" s="64" t="str">
        <f t="shared" si="40"/>
        <v/>
      </c>
      <c r="Q175" s="65"/>
      <c r="R175" s="66">
        <f t="shared" si="43"/>
        <v>0</v>
      </c>
      <c r="S175" s="67" t="str">
        <f t="shared" si="41"/>
        <v/>
      </c>
      <c r="T175" s="68" t="str">
        <f t="shared" si="37"/>
        <v>Sin Iniciar</v>
      </c>
      <c r="U175" s="650" t="str">
        <f t="shared" si="38"/>
        <v>6</v>
      </c>
      <c r="V175" s="120"/>
      <c r="W175" s="71">
        <f t="shared" si="31"/>
        <v>1</v>
      </c>
      <c r="X175" s="703"/>
    </row>
    <row r="176" spans="1:24" s="5" customFormat="1" ht="29.25" hidden="1" customHeight="1" outlineLevel="2" thickBot="1" x14ac:dyDescent="0.3">
      <c r="A176" s="838"/>
      <c r="B176" s="839"/>
      <c r="C176" s="73" t="s">
        <v>531</v>
      </c>
      <c r="D176" s="223"/>
      <c r="E176" s="223"/>
      <c r="F176" s="75" t="s">
        <v>489</v>
      </c>
      <c r="G176" s="151"/>
      <c r="H176" s="73"/>
      <c r="I176" s="73"/>
      <c r="J176" s="77"/>
      <c r="K176" s="78"/>
      <c r="L176" s="79">
        <f t="shared" si="44"/>
        <v>0</v>
      </c>
      <c r="M176" s="224" t="str">
        <f t="shared" si="45"/>
        <v/>
      </c>
      <c r="N176" s="81" t="str">
        <f t="shared" si="46"/>
        <v/>
      </c>
      <c r="O176" s="225" t="s">
        <v>532</v>
      </c>
      <c r="P176" s="82" t="str">
        <f t="shared" si="40"/>
        <v/>
      </c>
      <c r="Q176" s="83">
        <v>0.6</v>
      </c>
      <c r="R176" s="66">
        <f t="shared" si="43"/>
        <v>0.6</v>
      </c>
      <c r="S176" s="85" t="str">
        <f t="shared" si="41"/>
        <v/>
      </c>
      <c r="T176" s="86" t="str">
        <f t="shared" si="37"/>
        <v>Sin Iniciar</v>
      </c>
      <c r="U176" s="653" t="str">
        <f t="shared" si="38"/>
        <v>6</v>
      </c>
      <c r="V176" s="156" t="s">
        <v>533</v>
      </c>
      <c r="W176" s="71">
        <f t="shared" si="31"/>
        <v>0.4</v>
      </c>
      <c r="X176" s="703"/>
    </row>
    <row r="177" spans="1:24" s="103" customFormat="1" ht="24.75" hidden="1" customHeight="1" outlineLevel="1" collapsed="1" thickBot="1" x14ac:dyDescent="0.3">
      <c r="A177" s="717" t="s">
        <v>534</v>
      </c>
      <c r="B177" s="718"/>
      <c r="C177" s="719"/>
      <c r="D177" s="89"/>
      <c r="E177" s="90"/>
      <c r="F177" s="91"/>
      <c r="G177" s="92"/>
      <c r="H177" s="92"/>
      <c r="I177" s="93"/>
      <c r="J177" s="94"/>
      <c r="K177" s="92"/>
      <c r="L177" s="92"/>
      <c r="M177" s="95" t="str">
        <f t="shared" si="45"/>
        <v/>
      </c>
      <c r="N177" s="93" t="str">
        <f t="shared" si="46"/>
        <v/>
      </c>
      <c r="O177" s="96"/>
      <c r="P177" s="212">
        <f>+IFERROR(SUMPRODUCT(P161:P176,M161:M176)/SUM(M161:M176),0)</f>
        <v>0.28636741479634248</v>
      </c>
      <c r="Q177" s="213">
        <f>+IFERROR(SUMPRODUCT(Q161:Q176,M161:M176)/SUM(M161:M176),0)</f>
        <v>0.27295270157938489</v>
      </c>
      <c r="R177" s="232">
        <f>+IFERROR(SUMPRODUCT(R161:R176,M161:M176)/SUM(M161:M176),0)</f>
        <v>0.27295270157938489</v>
      </c>
      <c r="S177" s="212">
        <f>+IFERROR(Q177/P177,0)</f>
        <v>0.95315558780841803</v>
      </c>
      <c r="T177" s="100" t="str">
        <f t="shared" si="37"/>
        <v>Normal</v>
      </c>
      <c r="U177" s="647" t="str">
        <f t="shared" si="38"/>
        <v>J</v>
      </c>
      <c r="V177" s="216"/>
      <c r="W177" s="71">
        <f t="shared" si="31"/>
        <v>0.72704729842061511</v>
      </c>
    </row>
    <row r="178" spans="1:24" s="103" customFormat="1" ht="180" customHeight="1" collapsed="1" thickBot="1" x14ac:dyDescent="0.3">
      <c r="A178" s="720" t="s">
        <v>535</v>
      </c>
      <c r="B178" s="721"/>
      <c r="C178" s="721"/>
      <c r="D178" s="279"/>
      <c r="E178" s="279"/>
      <c r="F178" s="279"/>
      <c r="G178" s="279"/>
      <c r="H178" s="279"/>
      <c r="I178" s="279"/>
      <c r="J178" s="279"/>
      <c r="K178" s="279"/>
      <c r="L178" s="279"/>
      <c r="M178" s="279"/>
      <c r="N178" s="279"/>
      <c r="O178" s="279"/>
      <c r="P178" s="280">
        <f>+AVERAGE(P177,P160,P139)</f>
        <v>0.40860139754538743</v>
      </c>
      <c r="Q178" s="281">
        <f>+AVERAGE(Q177,Q160,Q139)</f>
        <v>0.39432192745756467</v>
      </c>
      <c r="R178" s="282">
        <f>+AVERAGE(R177,R160,R139)</f>
        <v>0.36635618024181743</v>
      </c>
      <c r="S178" s="283">
        <f>+Q178/P178</f>
        <v>0.96505281143528976</v>
      </c>
      <c r="T178" s="284" t="str">
        <f t="shared" si="37"/>
        <v>Normal</v>
      </c>
      <c r="U178" s="285" t="str">
        <f t="shared" si="38"/>
        <v>J</v>
      </c>
      <c r="V178" s="302"/>
      <c r="W178" s="287">
        <f t="shared" si="31"/>
        <v>0.63364381975818262</v>
      </c>
      <c r="X178" s="704" t="s">
        <v>2080</v>
      </c>
    </row>
    <row r="179" spans="1:24" s="5" customFormat="1" ht="29.25" hidden="1" customHeight="1" outlineLevel="2" collapsed="1" thickBot="1" x14ac:dyDescent="0.3">
      <c r="A179" s="806" t="s">
        <v>536</v>
      </c>
      <c r="B179" s="765" t="s">
        <v>537</v>
      </c>
      <c r="C179" s="303" t="s">
        <v>538</v>
      </c>
      <c r="D179" s="304">
        <v>42860</v>
      </c>
      <c r="E179" s="304">
        <v>42885</v>
      </c>
      <c r="F179" s="305" t="s">
        <v>343</v>
      </c>
      <c r="G179" s="306" t="s">
        <v>539</v>
      </c>
      <c r="H179" s="303" t="s">
        <v>39</v>
      </c>
      <c r="I179" s="307" t="s">
        <v>45</v>
      </c>
      <c r="J179" s="307">
        <v>1</v>
      </c>
      <c r="K179" s="308">
        <v>10000000</v>
      </c>
      <c r="L179" s="309">
        <f>+K179*J179</f>
        <v>10000000</v>
      </c>
      <c r="M179" s="109" t="str">
        <f t="shared" ref="M179:M188" si="47">+IF(D179="","",IF(MONTH($C$2)&lt;MONTH(D179),"",E179-D179))</f>
        <v/>
      </c>
      <c r="N179" s="44" t="str">
        <f t="shared" ref="N179:N258" si="48">+IF(D179="","",IF(AND(MONTH($C$2)&gt;=MONTH(D179),MONTH($C$2)&lt;=MONTH(E179)),"X",""))</f>
        <v/>
      </c>
      <c r="O179" s="219"/>
      <c r="P179" s="136" t="str">
        <f t="shared" ref="P179:P203" si="49">+IF(N179="","",IFERROR(IF(MONTH($C$2)&lt;MONTH(D179),"",IF(E179&lt;$C$2,1,IF(D179&lt;$C$2,($C$2-D179)/(E179-D179),0))),0))</f>
        <v/>
      </c>
      <c r="Q179" s="137"/>
      <c r="R179" s="138"/>
      <c r="S179" s="139" t="str">
        <f t="shared" ref="S179:S258" si="50">IF(P179="","",IF(Q179&gt;P179,1,(Q179/P179)))</f>
        <v/>
      </c>
      <c r="T179" s="140" t="str">
        <f t="shared" si="37"/>
        <v>Sin Iniciar</v>
      </c>
      <c r="U179" s="141" t="str">
        <f t="shared" si="38"/>
        <v>6</v>
      </c>
      <c r="V179" s="142"/>
      <c r="W179" s="71">
        <f t="shared" ref="W179:W257" si="51">1-R179</f>
        <v>1</v>
      </c>
      <c r="X179" s="703"/>
    </row>
    <row r="180" spans="1:24" s="5" customFormat="1" ht="29.25" hidden="1" customHeight="1" outlineLevel="2" thickBot="1" x14ac:dyDescent="0.3">
      <c r="A180" s="807"/>
      <c r="B180" s="766"/>
      <c r="C180" s="310" t="s">
        <v>540</v>
      </c>
      <c r="D180" s="311">
        <v>42861</v>
      </c>
      <c r="E180" s="311">
        <v>42891</v>
      </c>
      <c r="F180" s="312" t="s">
        <v>541</v>
      </c>
      <c r="G180" s="313"/>
      <c r="H180" s="310" t="s">
        <v>280</v>
      </c>
      <c r="I180" s="314" t="s">
        <v>391</v>
      </c>
      <c r="J180" s="314">
        <v>1</v>
      </c>
      <c r="K180" s="315">
        <v>5000000</v>
      </c>
      <c r="L180" s="316">
        <f>+K180*J180</f>
        <v>5000000</v>
      </c>
      <c r="M180" s="221" t="str">
        <f t="shared" si="47"/>
        <v/>
      </c>
      <c r="N180" s="62" t="str">
        <f t="shared" si="48"/>
        <v/>
      </c>
      <c r="O180" s="72"/>
      <c r="P180" s="64" t="str">
        <f t="shared" si="49"/>
        <v/>
      </c>
      <c r="Q180" s="65"/>
      <c r="R180" s="66"/>
      <c r="S180" s="67" t="str">
        <f t="shared" si="50"/>
        <v/>
      </c>
      <c r="T180" s="68" t="str">
        <f t="shared" si="37"/>
        <v>Sin Iniciar</v>
      </c>
      <c r="U180" s="69" t="str">
        <f t="shared" si="38"/>
        <v>6</v>
      </c>
      <c r="V180" s="120"/>
      <c r="W180" s="71">
        <f t="shared" si="51"/>
        <v>1</v>
      </c>
      <c r="X180" s="703"/>
    </row>
    <row r="181" spans="1:24" s="5" customFormat="1" ht="29.25" hidden="1" customHeight="1" outlineLevel="2" thickBot="1" x14ac:dyDescent="0.3">
      <c r="A181" s="807"/>
      <c r="B181" s="766"/>
      <c r="C181" s="310" t="s">
        <v>542</v>
      </c>
      <c r="D181" s="311">
        <v>42891</v>
      </c>
      <c r="E181" s="311">
        <v>42916</v>
      </c>
      <c r="F181" s="312" t="s">
        <v>343</v>
      </c>
      <c r="G181" s="313"/>
      <c r="H181" s="310"/>
      <c r="I181" s="314"/>
      <c r="J181" s="314"/>
      <c r="K181" s="315"/>
      <c r="L181" s="316">
        <f t="shared" ref="L181:L276" si="52">+K181*J181</f>
        <v>0</v>
      </c>
      <c r="M181" s="221" t="str">
        <f t="shared" si="47"/>
        <v/>
      </c>
      <c r="N181" s="62" t="str">
        <f t="shared" si="48"/>
        <v/>
      </c>
      <c r="O181" s="72"/>
      <c r="P181" s="64" t="str">
        <f t="shared" si="49"/>
        <v/>
      </c>
      <c r="Q181" s="65"/>
      <c r="R181" s="66"/>
      <c r="S181" s="67" t="str">
        <f t="shared" si="50"/>
        <v/>
      </c>
      <c r="T181" s="68" t="str">
        <f t="shared" si="37"/>
        <v>Sin Iniciar</v>
      </c>
      <c r="U181" s="69" t="str">
        <f t="shared" si="38"/>
        <v>6</v>
      </c>
      <c r="V181" s="120"/>
      <c r="W181" s="71">
        <f t="shared" si="51"/>
        <v>1</v>
      </c>
      <c r="X181" s="703"/>
    </row>
    <row r="182" spans="1:24" s="5" customFormat="1" ht="29.25" hidden="1" customHeight="1" outlineLevel="2" thickBot="1" x14ac:dyDescent="0.3">
      <c r="A182" s="807"/>
      <c r="B182" s="766"/>
      <c r="C182" s="310" t="s">
        <v>543</v>
      </c>
      <c r="D182" s="311">
        <v>42861</v>
      </c>
      <c r="E182" s="311">
        <v>42891</v>
      </c>
      <c r="F182" s="312" t="s">
        <v>544</v>
      </c>
      <c r="G182" s="313"/>
      <c r="H182" s="310"/>
      <c r="I182" s="314"/>
      <c r="J182" s="314"/>
      <c r="K182" s="315"/>
      <c r="L182" s="316">
        <f>+K182*J182</f>
        <v>0</v>
      </c>
      <c r="M182" s="221" t="str">
        <f t="shared" si="47"/>
        <v/>
      </c>
      <c r="N182" s="62" t="str">
        <f t="shared" si="48"/>
        <v/>
      </c>
      <c r="O182" s="72"/>
      <c r="P182" s="64" t="str">
        <f t="shared" si="49"/>
        <v/>
      </c>
      <c r="Q182" s="65"/>
      <c r="R182" s="66"/>
      <c r="S182" s="67" t="str">
        <f t="shared" si="50"/>
        <v/>
      </c>
      <c r="T182" s="68" t="str">
        <f t="shared" si="37"/>
        <v>Sin Iniciar</v>
      </c>
      <c r="U182" s="69" t="str">
        <f t="shared" si="38"/>
        <v>6</v>
      </c>
      <c r="V182" s="120"/>
      <c r="W182" s="71">
        <f t="shared" si="51"/>
        <v>1</v>
      </c>
      <c r="X182" s="703"/>
    </row>
    <row r="183" spans="1:24" s="5" customFormat="1" ht="29.25" hidden="1" customHeight="1" outlineLevel="2" thickBot="1" x14ac:dyDescent="0.3">
      <c r="A183" s="807"/>
      <c r="B183" s="766"/>
      <c r="C183" s="310" t="s">
        <v>545</v>
      </c>
      <c r="D183" s="311">
        <v>42861</v>
      </c>
      <c r="E183" s="311">
        <v>42891</v>
      </c>
      <c r="F183" s="312" t="s">
        <v>544</v>
      </c>
      <c r="G183" s="313"/>
      <c r="H183" s="310"/>
      <c r="I183" s="314"/>
      <c r="J183" s="314"/>
      <c r="K183" s="315"/>
      <c r="L183" s="316">
        <f>+K183*J183</f>
        <v>0</v>
      </c>
      <c r="M183" s="221" t="str">
        <f t="shared" si="47"/>
        <v/>
      </c>
      <c r="N183" s="62" t="str">
        <f t="shared" si="48"/>
        <v/>
      </c>
      <c r="O183" s="72"/>
      <c r="P183" s="64" t="str">
        <f t="shared" si="49"/>
        <v/>
      </c>
      <c r="Q183" s="65"/>
      <c r="R183" s="66"/>
      <c r="S183" s="67" t="str">
        <f t="shared" si="50"/>
        <v/>
      </c>
      <c r="T183" s="68" t="str">
        <f t="shared" si="37"/>
        <v>Sin Iniciar</v>
      </c>
      <c r="U183" s="69" t="str">
        <f t="shared" si="38"/>
        <v>6</v>
      </c>
      <c r="V183" s="120"/>
      <c r="W183" s="71">
        <f t="shared" si="51"/>
        <v>1</v>
      </c>
      <c r="X183" s="703"/>
    </row>
    <row r="184" spans="1:24" s="5" customFormat="1" ht="29.25" hidden="1" customHeight="1" outlineLevel="2" thickBot="1" x14ac:dyDescent="0.3">
      <c r="A184" s="807"/>
      <c r="B184" s="766"/>
      <c r="C184" s="310" t="s">
        <v>546</v>
      </c>
      <c r="D184" s="311">
        <v>42891</v>
      </c>
      <c r="E184" s="311">
        <v>42891</v>
      </c>
      <c r="F184" s="312" t="s">
        <v>547</v>
      </c>
      <c r="G184" s="313"/>
      <c r="H184" s="310"/>
      <c r="I184" s="317"/>
      <c r="J184" s="314"/>
      <c r="K184" s="315"/>
      <c r="L184" s="316">
        <f t="shared" si="52"/>
        <v>0</v>
      </c>
      <c r="M184" s="221" t="str">
        <f t="shared" si="47"/>
        <v/>
      </c>
      <c r="N184" s="62" t="str">
        <f t="shared" si="48"/>
        <v/>
      </c>
      <c r="O184" s="72"/>
      <c r="P184" s="64" t="str">
        <f t="shared" si="49"/>
        <v/>
      </c>
      <c r="Q184" s="65"/>
      <c r="R184" s="66"/>
      <c r="S184" s="67" t="str">
        <f t="shared" si="50"/>
        <v/>
      </c>
      <c r="T184" s="68" t="str">
        <f t="shared" si="37"/>
        <v>Sin Iniciar</v>
      </c>
      <c r="U184" s="69" t="str">
        <f t="shared" si="38"/>
        <v>6</v>
      </c>
      <c r="V184" s="120"/>
      <c r="W184" s="71">
        <f t="shared" si="51"/>
        <v>1</v>
      </c>
      <c r="X184" s="703"/>
    </row>
    <row r="185" spans="1:24" s="5" customFormat="1" ht="29.25" hidden="1" customHeight="1" outlineLevel="2" thickBot="1" x14ac:dyDescent="0.3">
      <c r="A185" s="807"/>
      <c r="B185" s="318" t="s">
        <v>548</v>
      </c>
      <c r="C185" s="310" t="s">
        <v>549</v>
      </c>
      <c r="D185" s="311">
        <v>42750</v>
      </c>
      <c r="E185" s="311">
        <v>42824</v>
      </c>
      <c r="F185" s="319" t="s">
        <v>225</v>
      </c>
      <c r="G185" s="320" t="s">
        <v>550</v>
      </c>
      <c r="H185" s="310" t="s">
        <v>39</v>
      </c>
      <c r="I185" s="314" t="s">
        <v>45</v>
      </c>
      <c r="J185" s="314">
        <v>20</v>
      </c>
      <c r="K185" s="315">
        <v>41100000</v>
      </c>
      <c r="L185" s="316">
        <f t="shared" si="52"/>
        <v>822000000</v>
      </c>
      <c r="M185" s="221">
        <f t="shared" si="47"/>
        <v>74</v>
      </c>
      <c r="N185" s="62" t="str">
        <f t="shared" si="48"/>
        <v>X</v>
      </c>
      <c r="O185" s="72" t="s">
        <v>551</v>
      </c>
      <c r="P185" s="64">
        <f t="shared" si="49"/>
        <v>1</v>
      </c>
      <c r="Q185" s="65">
        <f>+P185</f>
        <v>1</v>
      </c>
      <c r="R185" s="66">
        <f>+Q185</f>
        <v>1</v>
      </c>
      <c r="S185" s="67">
        <f t="shared" si="50"/>
        <v>1</v>
      </c>
      <c r="T185" s="68" t="str">
        <f t="shared" si="37"/>
        <v>Terminado</v>
      </c>
      <c r="U185" s="69" t="str">
        <f t="shared" si="38"/>
        <v>B</v>
      </c>
      <c r="V185" s="120" t="s">
        <v>552</v>
      </c>
      <c r="W185" s="71">
        <f t="shared" si="51"/>
        <v>0</v>
      </c>
      <c r="X185" s="703"/>
    </row>
    <row r="186" spans="1:24" s="5" customFormat="1" ht="29.25" hidden="1" customHeight="1" outlineLevel="2" thickBot="1" x14ac:dyDescent="0.3">
      <c r="A186" s="807"/>
      <c r="B186" s="766" t="s">
        <v>553</v>
      </c>
      <c r="C186" s="310" t="s">
        <v>554</v>
      </c>
      <c r="D186" s="311">
        <v>42750</v>
      </c>
      <c r="E186" s="311">
        <v>42824</v>
      </c>
      <c r="F186" s="312" t="s">
        <v>225</v>
      </c>
      <c r="G186" s="320" t="s">
        <v>555</v>
      </c>
      <c r="H186" s="310" t="s">
        <v>39</v>
      </c>
      <c r="I186" s="314" t="s">
        <v>225</v>
      </c>
      <c r="J186" s="314">
        <v>30</v>
      </c>
      <c r="K186" s="315">
        <v>8000000</v>
      </c>
      <c r="L186" s="316">
        <f t="shared" si="52"/>
        <v>240000000</v>
      </c>
      <c r="M186" s="221">
        <f t="shared" si="47"/>
        <v>74</v>
      </c>
      <c r="N186" s="62" t="str">
        <f t="shared" si="48"/>
        <v>X</v>
      </c>
      <c r="O186" s="72" t="s">
        <v>556</v>
      </c>
      <c r="P186" s="64">
        <f t="shared" si="49"/>
        <v>1</v>
      </c>
      <c r="Q186" s="65">
        <f>+P186</f>
        <v>1</v>
      </c>
      <c r="R186" s="66">
        <f>+Q186</f>
        <v>1</v>
      </c>
      <c r="S186" s="67">
        <f t="shared" si="50"/>
        <v>1</v>
      </c>
      <c r="T186" s="68" t="str">
        <f t="shared" si="37"/>
        <v>Terminado</v>
      </c>
      <c r="U186" s="69" t="str">
        <f t="shared" si="38"/>
        <v>B</v>
      </c>
      <c r="V186" s="120" t="s">
        <v>557</v>
      </c>
      <c r="W186" s="71">
        <f t="shared" si="51"/>
        <v>0</v>
      </c>
      <c r="X186" s="703"/>
    </row>
    <row r="187" spans="1:24" s="5" customFormat="1" ht="29.25" hidden="1" customHeight="1" outlineLevel="2" thickBot="1" x14ac:dyDescent="0.3">
      <c r="A187" s="807"/>
      <c r="B187" s="766"/>
      <c r="C187" s="310" t="s">
        <v>554</v>
      </c>
      <c r="D187" s="311">
        <v>42931</v>
      </c>
      <c r="E187" s="311">
        <v>43084</v>
      </c>
      <c r="F187" s="312" t="s">
        <v>225</v>
      </c>
      <c r="G187" s="320" t="s">
        <v>558</v>
      </c>
      <c r="H187" s="310" t="s">
        <v>39</v>
      </c>
      <c r="I187" s="314" t="s">
        <v>225</v>
      </c>
      <c r="J187" s="314">
        <v>30</v>
      </c>
      <c r="K187" s="315">
        <v>8000000</v>
      </c>
      <c r="L187" s="316">
        <f t="shared" si="52"/>
        <v>240000000</v>
      </c>
      <c r="M187" s="221" t="str">
        <f t="shared" si="47"/>
        <v/>
      </c>
      <c r="N187" s="62" t="str">
        <f t="shared" si="48"/>
        <v/>
      </c>
      <c r="O187" s="72"/>
      <c r="P187" s="64" t="str">
        <f t="shared" si="49"/>
        <v/>
      </c>
      <c r="Q187" s="65"/>
      <c r="R187" s="66"/>
      <c r="S187" s="67" t="str">
        <f t="shared" si="50"/>
        <v/>
      </c>
      <c r="T187" s="68" t="str">
        <f t="shared" si="37"/>
        <v>Sin Iniciar</v>
      </c>
      <c r="U187" s="69" t="str">
        <f t="shared" si="38"/>
        <v>6</v>
      </c>
      <c r="V187" s="120"/>
      <c r="W187" s="71">
        <f t="shared" si="51"/>
        <v>1</v>
      </c>
      <c r="X187" s="703"/>
    </row>
    <row r="188" spans="1:24" s="5" customFormat="1" ht="29.25" hidden="1" customHeight="1" outlineLevel="2" thickBot="1" x14ac:dyDescent="0.3">
      <c r="A188" s="807"/>
      <c r="B188" s="766" t="s">
        <v>559</v>
      </c>
      <c r="C188" s="310" t="s">
        <v>560</v>
      </c>
      <c r="D188" s="311">
        <v>42901</v>
      </c>
      <c r="E188" s="311">
        <v>42937</v>
      </c>
      <c r="F188" s="312" t="s">
        <v>225</v>
      </c>
      <c r="G188" s="320" t="s">
        <v>561</v>
      </c>
      <c r="H188" s="310" t="s">
        <v>147</v>
      </c>
      <c r="I188" s="314" t="s">
        <v>391</v>
      </c>
      <c r="J188" s="314">
        <v>1</v>
      </c>
      <c r="K188" s="315">
        <v>25000000</v>
      </c>
      <c r="L188" s="316">
        <f t="shared" si="52"/>
        <v>25000000</v>
      </c>
      <c r="M188" s="221" t="str">
        <f t="shared" si="47"/>
        <v/>
      </c>
      <c r="N188" s="62" t="str">
        <f t="shared" si="48"/>
        <v/>
      </c>
      <c r="O188" s="72"/>
      <c r="P188" s="64" t="str">
        <f t="shared" si="49"/>
        <v/>
      </c>
      <c r="Q188" s="65"/>
      <c r="R188" s="66"/>
      <c r="S188" s="67" t="str">
        <f t="shared" si="50"/>
        <v/>
      </c>
      <c r="T188" s="68" t="str">
        <f t="shared" si="37"/>
        <v>Sin Iniciar</v>
      </c>
      <c r="U188" s="69" t="str">
        <f t="shared" si="38"/>
        <v>6</v>
      </c>
      <c r="V188" s="120"/>
      <c r="W188" s="71">
        <f t="shared" si="51"/>
        <v>1</v>
      </c>
      <c r="X188" s="703"/>
    </row>
    <row r="189" spans="1:24" s="5" customFormat="1" ht="29.25" hidden="1" customHeight="1" outlineLevel="2" thickBot="1" x14ac:dyDescent="0.3">
      <c r="A189" s="807"/>
      <c r="B189" s="766"/>
      <c r="C189" s="310" t="s">
        <v>367</v>
      </c>
      <c r="D189" s="311"/>
      <c r="E189" s="311"/>
      <c r="F189" s="312"/>
      <c r="G189" s="320" t="s">
        <v>562</v>
      </c>
      <c r="H189" s="310" t="s">
        <v>39</v>
      </c>
      <c r="I189" s="314" t="s">
        <v>40</v>
      </c>
      <c r="J189" s="314">
        <v>1</v>
      </c>
      <c r="K189" s="315">
        <v>16000000</v>
      </c>
      <c r="L189" s="316">
        <f t="shared" si="52"/>
        <v>16000000</v>
      </c>
      <c r="M189" s="221"/>
      <c r="N189" s="62" t="str">
        <f t="shared" si="48"/>
        <v/>
      </c>
      <c r="O189" s="72"/>
      <c r="P189" s="64" t="str">
        <f t="shared" si="49"/>
        <v/>
      </c>
      <c r="Q189" s="65"/>
      <c r="R189" s="66"/>
      <c r="S189" s="67" t="str">
        <f t="shared" si="50"/>
        <v/>
      </c>
      <c r="T189" s="68" t="str">
        <f t="shared" si="37"/>
        <v>Sin Iniciar</v>
      </c>
      <c r="U189" s="69" t="str">
        <f t="shared" si="38"/>
        <v>6</v>
      </c>
      <c r="V189" s="120"/>
      <c r="W189" s="71">
        <f t="shared" si="51"/>
        <v>1</v>
      </c>
      <c r="X189" s="703"/>
    </row>
    <row r="190" spans="1:24" s="5" customFormat="1" ht="29.25" hidden="1" customHeight="1" outlineLevel="2" thickBot="1" x14ac:dyDescent="0.3">
      <c r="A190" s="807"/>
      <c r="B190" s="766" t="s">
        <v>563</v>
      </c>
      <c r="C190" s="310" t="s">
        <v>564</v>
      </c>
      <c r="D190" s="311">
        <v>42752</v>
      </c>
      <c r="E190" s="311">
        <v>43100</v>
      </c>
      <c r="F190" s="312" t="s">
        <v>565</v>
      </c>
      <c r="G190" s="320" t="s">
        <v>566</v>
      </c>
      <c r="H190" s="310" t="s">
        <v>280</v>
      </c>
      <c r="I190" s="314" t="s">
        <v>567</v>
      </c>
      <c r="J190" s="314">
        <v>1</v>
      </c>
      <c r="K190" s="315"/>
      <c r="L190" s="316">
        <v>500000</v>
      </c>
      <c r="M190" s="221">
        <f t="shared" ref="M190:M276" si="53">+IF(D190="","",IF(MONTH($C$2)&lt;MONTH(D190),"",E190-D190))</f>
        <v>348</v>
      </c>
      <c r="N190" s="62" t="str">
        <f t="shared" si="48"/>
        <v>X</v>
      </c>
      <c r="O190" s="72" t="s">
        <v>568</v>
      </c>
      <c r="P190" s="64">
        <f t="shared" si="49"/>
        <v>0.20977011494252873</v>
      </c>
      <c r="Q190" s="65">
        <f t="shared" ref="Q190:R200" si="54">+P190</f>
        <v>0.20977011494252873</v>
      </c>
      <c r="R190" s="66">
        <f t="shared" si="54"/>
        <v>0.20977011494252873</v>
      </c>
      <c r="S190" s="67">
        <f t="shared" si="50"/>
        <v>1</v>
      </c>
      <c r="T190" s="68" t="str">
        <f t="shared" si="37"/>
        <v>Normal</v>
      </c>
      <c r="U190" s="69" t="str">
        <f t="shared" si="38"/>
        <v>J</v>
      </c>
      <c r="V190" s="120" t="s">
        <v>569</v>
      </c>
      <c r="W190" s="71">
        <f t="shared" si="51"/>
        <v>0.79022988505747127</v>
      </c>
      <c r="X190" s="703"/>
    </row>
    <row r="191" spans="1:24" s="5" customFormat="1" ht="29.25" hidden="1" customHeight="1" outlineLevel="2" thickBot="1" x14ac:dyDescent="0.3">
      <c r="A191" s="807"/>
      <c r="B191" s="766"/>
      <c r="C191" s="310" t="s">
        <v>570</v>
      </c>
      <c r="D191" s="311">
        <v>42752</v>
      </c>
      <c r="E191" s="311">
        <v>43100</v>
      </c>
      <c r="F191" s="312" t="s">
        <v>565</v>
      </c>
      <c r="G191" s="320" t="s">
        <v>571</v>
      </c>
      <c r="H191" s="310" t="s">
        <v>280</v>
      </c>
      <c r="I191" s="314" t="s">
        <v>567</v>
      </c>
      <c r="J191" s="314">
        <v>1</v>
      </c>
      <c r="K191" s="315"/>
      <c r="L191" s="316">
        <f t="shared" ref="L191:L195" si="55">+K191*J191</f>
        <v>0</v>
      </c>
      <c r="M191" s="221">
        <f t="shared" si="53"/>
        <v>348</v>
      </c>
      <c r="N191" s="62" t="str">
        <f t="shared" si="48"/>
        <v>X</v>
      </c>
      <c r="O191" s="72" t="s">
        <v>568</v>
      </c>
      <c r="P191" s="64">
        <f t="shared" si="49"/>
        <v>0.20977011494252873</v>
      </c>
      <c r="Q191" s="65">
        <f t="shared" si="54"/>
        <v>0.20977011494252873</v>
      </c>
      <c r="R191" s="66">
        <f t="shared" si="54"/>
        <v>0.20977011494252873</v>
      </c>
      <c r="S191" s="67">
        <f t="shared" si="50"/>
        <v>1</v>
      </c>
      <c r="T191" s="68" t="str">
        <f t="shared" si="37"/>
        <v>Normal</v>
      </c>
      <c r="U191" s="69" t="str">
        <f t="shared" si="38"/>
        <v>J</v>
      </c>
      <c r="V191" s="120" t="s">
        <v>572</v>
      </c>
      <c r="W191" s="71">
        <f t="shared" si="51"/>
        <v>0.79022988505747127</v>
      </c>
      <c r="X191" s="703"/>
    </row>
    <row r="192" spans="1:24" s="5" customFormat="1" ht="29.25" hidden="1" customHeight="1" outlineLevel="2" thickBot="1" x14ac:dyDescent="0.3">
      <c r="A192" s="807"/>
      <c r="B192" s="766"/>
      <c r="C192" s="310" t="s">
        <v>573</v>
      </c>
      <c r="D192" s="311">
        <v>42752</v>
      </c>
      <c r="E192" s="311">
        <v>43100</v>
      </c>
      <c r="F192" s="312" t="s">
        <v>574</v>
      </c>
      <c r="G192" s="320" t="s">
        <v>575</v>
      </c>
      <c r="H192" s="310" t="s">
        <v>147</v>
      </c>
      <c r="I192" s="314" t="s">
        <v>567</v>
      </c>
      <c r="J192" s="314">
        <v>1</v>
      </c>
      <c r="K192" s="315"/>
      <c r="L192" s="316">
        <f t="shared" si="55"/>
        <v>0</v>
      </c>
      <c r="M192" s="221">
        <f t="shared" si="53"/>
        <v>348</v>
      </c>
      <c r="N192" s="62" t="str">
        <f t="shared" si="48"/>
        <v>X</v>
      </c>
      <c r="O192" s="72" t="s">
        <v>576</v>
      </c>
      <c r="P192" s="64">
        <f t="shared" si="49"/>
        <v>0.20977011494252873</v>
      </c>
      <c r="Q192" s="65">
        <f t="shared" si="54"/>
        <v>0.20977011494252873</v>
      </c>
      <c r="R192" s="66">
        <f t="shared" si="54"/>
        <v>0.20977011494252873</v>
      </c>
      <c r="S192" s="67">
        <f t="shared" si="50"/>
        <v>1</v>
      </c>
      <c r="T192" s="68" t="str">
        <f t="shared" si="37"/>
        <v>Normal</v>
      </c>
      <c r="U192" s="69" t="str">
        <f t="shared" si="38"/>
        <v>J</v>
      </c>
      <c r="V192" s="120" t="s">
        <v>577</v>
      </c>
      <c r="W192" s="71">
        <f t="shared" si="51"/>
        <v>0.79022988505747127</v>
      </c>
      <c r="X192" s="703"/>
    </row>
    <row r="193" spans="1:24" s="5" customFormat="1" ht="29.25" hidden="1" customHeight="1" outlineLevel="2" thickBot="1" x14ac:dyDescent="0.3">
      <c r="A193" s="807"/>
      <c r="B193" s="766"/>
      <c r="C193" s="310" t="s">
        <v>578</v>
      </c>
      <c r="D193" s="311">
        <v>42752</v>
      </c>
      <c r="E193" s="311">
        <v>43100</v>
      </c>
      <c r="F193" s="312" t="s">
        <v>574</v>
      </c>
      <c r="G193" s="320" t="s">
        <v>579</v>
      </c>
      <c r="H193" s="310" t="s">
        <v>147</v>
      </c>
      <c r="I193" s="314" t="s">
        <v>567</v>
      </c>
      <c r="J193" s="314">
        <v>1</v>
      </c>
      <c r="K193" s="315"/>
      <c r="L193" s="316">
        <f t="shared" si="55"/>
        <v>0</v>
      </c>
      <c r="M193" s="221">
        <f t="shared" si="53"/>
        <v>348</v>
      </c>
      <c r="N193" s="62" t="str">
        <f t="shared" si="48"/>
        <v>X</v>
      </c>
      <c r="O193" s="72" t="s">
        <v>576</v>
      </c>
      <c r="P193" s="64">
        <f t="shared" si="49"/>
        <v>0.20977011494252873</v>
      </c>
      <c r="Q193" s="65">
        <f t="shared" si="54"/>
        <v>0.20977011494252873</v>
      </c>
      <c r="R193" s="66">
        <f t="shared" si="54"/>
        <v>0.20977011494252873</v>
      </c>
      <c r="S193" s="67">
        <f t="shared" si="50"/>
        <v>1</v>
      </c>
      <c r="T193" s="68" t="str">
        <f t="shared" si="37"/>
        <v>Normal</v>
      </c>
      <c r="U193" s="69" t="str">
        <f t="shared" si="38"/>
        <v>J</v>
      </c>
      <c r="V193" s="120" t="s">
        <v>580</v>
      </c>
      <c r="W193" s="71">
        <f t="shared" si="51"/>
        <v>0.79022988505747127</v>
      </c>
      <c r="X193" s="703"/>
    </row>
    <row r="194" spans="1:24" s="5" customFormat="1" ht="29.25" hidden="1" customHeight="1" outlineLevel="2" thickBot="1" x14ac:dyDescent="0.3">
      <c r="A194" s="807"/>
      <c r="B194" s="766"/>
      <c r="C194" s="310" t="s">
        <v>581</v>
      </c>
      <c r="D194" s="311">
        <v>42752</v>
      </c>
      <c r="E194" s="311">
        <v>43100</v>
      </c>
      <c r="F194" s="312" t="s">
        <v>574</v>
      </c>
      <c r="G194" s="320" t="s">
        <v>582</v>
      </c>
      <c r="H194" s="310" t="s">
        <v>147</v>
      </c>
      <c r="I194" s="314" t="s">
        <v>567</v>
      </c>
      <c r="J194" s="314">
        <v>1</v>
      </c>
      <c r="K194" s="315"/>
      <c r="L194" s="316">
        <f t="shared" si="55"/>
        <v>0</v>
      </c>
      <c r="M194" s="221">
        <f t="shared" si="53"/>
        <v>348</v>
      </c>
      <c r="N194" s="62" t="str">
        <f t="shared" si="48"/>
        <v>X</v>
      </c>
      <c r="O194" s="72" t="s">
        <v>583</v>
      </c>
      <c r="P194" s="64">
        <f t="shared" si="49"/>
        <v>0.20977011494252873</v>
      </c>
      <c r="Q194" s="65">
        <f t="shared" si="54"/>
        <v>0.20977011494252873</v>
      </c>
      <c r="R194" s="66">
        <f t="shared" si="54"/>
        <v>0.20977011494252873</v>
      </c>
      <c r="S194" s="67">
        <f t="shared" si="50"/>
        <v>1</v>
      </c>
      <c r="T194" s="68" t="str">
        <f t="shared" si="37"/>
        <v>Normal</v>
      </c>
      <c r="U194" s="69" t="str">
        <f t="shared" si="38"/>
        <v>J</v>
      </c>
      <c r="V194" s="120" t="s">
        <v>577</v>
      </c>
      <c r="W194" s="71">
        <f t="shared" si="51"/>
        <v>0.79022988505747127</v>
      </c>
      <c r="X194" s="703"/>
    </row>
    <row r="195" spans="1:24" s="5" customFormat="1" ht="29.25" hidden="1" customHeight="1" outlineLevel="2" thickBot="1" x14ac:dyDescent="0.3">
      <c r="A195" s="807"/>
      <c r="B195" s="766"/>
      <c r="C195" s="310" t="s">
        <v>584</v>
      </c>
      <c r="D195" s="321">
        <v>42750</v>
      </c>
      <c r="E195" s="321">
        <v>42824</v>
      </c>
      <c r="F195" s="812" t="s">
        <v>585</v>
      </c>
      <c r="G195" s="320" t="s">
        <v>586</v>
      </c>
      <c r="H195" s="310" t="s">
        <v>147</v>
      </c>
      <c r="I195" s="314" t="s">
        <v>567</v>
      </c>
      <c r="J195" s="314">
        <v>2</v>
      </c>
      <c r="K195" s="315"/>
      <c r="L195" s="316">
        <f t="shared" si="55"/>
        <v>0</v>
      </c>
      <c r="M195" s="221">
        <f t="shared" si="53"/>
        <v>74</v>
      </c>
      <c r="N195" s="62" t="str">
        <f t="shared" si="48"/>
        <v>X</v>
      </c>
      <c r="O195" s="72" t="s">
        <v>587</v>
      </c>
      <c r="P195" s="64">
        <f t="shared" si="49"/>
        <v>1</v>
      </c>
      <c r="Q195" s="65">
        <f t="shared" si="54"/>
        <v>1</v>
      </c>
      <c r="R195" s="66">
        <f t="shared" si="54"/>
        <v>1</v>
      </c>
      <c r="S195" s="67">
        <f t="shared" si="50"/>
        <v>1</v>
      </c>
      <c r="T195" s="68" t="str">
        <f t="shared" si="37"/>
        <v>Terminado</v>
      </c>
      <c r="U195" s="69" t="str">
        <f t="shared" si="38"/>
        <v>B</v>
      </c>
      <c r="V195" s="120" t="s">
        <v>588</v>
      </c>
      <c r="W195" s="71">
        <f t="shared" si="51"/>
        <v>0</v>
      </c>
      <c r="X195" s="703"/>
    </row>
    <row r="196" spans="1:24" s="5" customFormat="1" ht="29.25" hidden="1" customHeight="1" outlineLevel="2" thickBot="1" x14ac:dyDescent="0.3">
      <c r="A196" s="807"/>
      <c r="B196" s="766"/>
      <c r="C196" s="310" t="s">
        <v>589</v>
      </c>
      <c r="D196" s="321">
        <v>42750</v>
      </c>
      <c r="E196" s="321">
        <v>43100</v>
      </c>
      <c r="F196" s="812"/>
      <c r="G196" s="320" t="s">
        <v>590</v>
      </c>
      <c r="H196" s="310" t="s">
        <v>147</v>
      </c>
      <c r="I196" s="314" t="s">
        <v>40</v>
      </c>
      <c r="J196" s="314"/>
      <c r="K196" s="315"/>
      <c r="L196" s="316">
        <v>35000000</v>
      </c>
      <c r="M196" s="221">
        <f t="shared" si="53"/>
        <v>350</v>
      </c>
      <c r="N196" s="62" t="str">
        <f t="shared" si="48"/>
        <v>X</v>
      </c>
      <c r="O196" s="72" t="s">
        <v>591</v>
      </c>
      <c r="P196" s="64">
        <f t="shared" si="49"/>
        <v>0.21428571428571427</v>
      </c>
      <c r="Q196" s="65">
        <v>0.18</v>
      </c>
      <c r="R196" s="66">
        <f t="shared" si="54"/>
        <v>0.18</v>
      </c>
      <c r="S196" s="67">
        <f t="shared" si="50"/>
        <v>0.84</v>
      </c>
      <c r="T196" s="68" t="str">
        <f t="shared" si="37"/>
        <v>En Proceso</v>
      </c>
      <c r="U196" s="69" t="str">
        <f t="shared" si="38"/>
        <v>K</v>
      </c>
      <c r="V196" s="120" t="s">
        <v>592</v>
      </c>
      <c r="W196" s="71">
        <f t="shared" si="51"/>
        <v>0.82000000000000006</v>
      </c>
      <c r="X196" s="703"/>
    </row>
    <row r="197" spans="1:24" s="5" customFormat="1" ht="29.25" hidden="1" customHeight="1" outlineLevel="2" thickBot="1" x14ac:dyDescent="0.3">
      <c r="A197" s="807"/>
      <c r="B197" s="766"/>
      <c r="C197" s="310" t="s">
        <v>593</v>
      </c>
      <c r="D197" s="311">
        <v>42767</v>
      </c>
      <c r="E197" s="311">
        <v>43070</v>
      </c>
      <c r="F197" s="312"/>
      <c r="G197" s="320" t="s">
        <v>594</v>
      </c>
      <c r="H197" s="310" t="s">
        <v>302</v>
      </c>
      <c r="I197" s="314"/>
      <c r="J197" s="314"/>
      <c r="K197" s="322"/>
      <c r="L197" s="316">
        <v>50000000</v>
      </c>
      <c r="M197" s="221">
        <f t="shared" si="53"/>
        <v>303</v>
      </c>
      <c r="N197" s="62" t="str">
        <f t="shared" si="48"/>
        <v>X</v>
      </c>
      <c r="O197" s="72" t="s">
        <v>595</v>
      </c>
      <c r="P197" s="64">
        <f t="shared" si="49"/>
        <v>0.19141914191419143</v>
      </c>
      <c r="Q197" s="65">
        <f>+P197</f>
        <v>0.19141914191419143</v>
      </c>
      <c r="R197" s="66">
        <f t="shared" si="54"/>
        <v>0.19141914191419143</v>
      </c>
      <c r="S197" s="67">
        <f t="shared" si="50"/>
        <v>1</v>
      </c>
      <c r="T197" s="68" t="str">
        <f t="shared" si="37"/>
        <v>Normal</v>
      </c>
      <c r="U197" s="69" t="str">
        <f t="shared" si="38"/>
        <v>J</v>
      </c>
      <c r="V197" s="120"/>
      <c r="W197" s="71">
        <f t="shared" si="51"/>
        <v>0.8085808580858086</v>
      </c>
      <c r="X197" s="703"/>
    </row>
    <row r="198" spans="1:24" s="5" customFormat="1" ht="29.25" hidden="1" customHeight="1" outlineLevel="2" thickBot="1" x14ac:dyDescent="0.3">
      <c r="A198" s="807"/>
      <c r="B198" s="766"/>
      <c r="C198" s="813" t="s">
        <v>596</v>
      </c>
      <c r="D198" s="311">
        <v>42767</v>
      </c>
      <c r="E198" s="311">
        <v>43100</v>
      </c>
      <c r="F198" s="312"/>
      <c r="G198" s="320" t="s">
        <v>597</v>
      </c>
      <c r="H198" s="310" t="s">
        <v>91</v>
      </c>
      <c r="I198" s="323" t="s">
        <v>45</v>
      </c>
      <c r="J198" s="314"/>
      <c r="K198" s="315"/>
      <c r="L198" s="316">
        <v>3000000</v>
      </c>
      <c r="M198" s="221">
        <f t="shared" si="53"/>
        <v>333</v>
      </c>
      <c r="N198" s="62" t="str">
        <f t="shared" si="48"/>
        <v>X</v>
      </c>
      <c r="O198" s="72" t="s">
        <v>598</v>
      </c>
      <c r="P198" s="64">
        <f t="shared" si="49"/>
        <v>0.17417417417417416</v>
      </c>
      <c r="Q198" s="65">
        <v>0.15</v>
      </c>
      <c r="R198" s="66">
        <f t="shared" si="54"/>
        <v>0.15</v>
      </c>
      <c r="S198" s="67">
        <f t="shared" si="50"/>
        <v>0.86120689655172411</v>
      </c>
      <c r="T198" s="68" t="str">
        <f t="shared" si="37"/>
        <v>En Proceso</v>
      </c>
      <c r="U198" s="69" t="str">
        <f t="shared" si="38"/>
        <v>K</v>
      </c>
      <c r="V198" s="120"/>
      <c r="W198" s="71">
        <f t="shared" si="51"/>
        <v>0.85</v>
      </c>
      <c r="X198" s="703"/>
    </row>
    <row r="199" spans="1:24" s="5" customFormat="1" ht="29.25" hidden="1" customHeight="1" outlineLevel="2" thickBot="1" x14ac:dyDescent="0.3">
      <c r="A199" s="807"/>
      <c r="B199" s="766"/>
      <c r="C199" s="813"/>
      <c r="D199" s="311">
        <v>42767</v>
      </c>
      <c r="E199" s="311">
        <v>43100</v>
      </c>
      <c r="F199" s="312"/>
      <c r="G199" s="320" t="s">
        <v>599</v>
      </c>
      <c r="H199" s="310" t="s">
        <v>91</v>
      </c>
      <c r="I199" s="314" t="s">
        <v>45</v>
      </c>
      <c r="J199" s="314"/>
      <c r="K199" s="315"/>
      <c r="L199" s="316">
        <v>3000000</v>
      </c>
      <c r="M199" s="221">
        <f t="shared" si="53"/>
        <v>333</v>
      </c>
      <c r="N199" s="62" t="str">
        <f t="shared" si="48"/>
        <v>X</v>
      </c>
      <c r="O199" s="72" t="s">
        <v>600</v>
      </c>
      <c r="P199" s="64">
        <f t="shared" si="49"/>
        <v>0.17417417417417416</v>
      </c>
      <c r="Q199" s="65">
        <v>0.08</v>
      </c>
      <c r="R199" s="66">
        <f t="shared" si="54"/>
        <v>0.08</v>
      </c>
      <c r="S199" s="67">
        <f t="shared" si="50"/>
        <v>0.45931034482758626</v>
      </c>
      <c r="T199" s="68" t="str">
        <f t="shared" si="37"/>
        <v>Crítico</v>
      </c>
      <c r="U199" s="69" t="str">
        <f t="shared" si="38"/>
        <v>L</v>
      </c>
      <c r="V199" s="120"/>
      <c r="W199" s="71">
        <f t="shared" si="51"/>
        <v>0.92</v>
      </c>
      <c r="X199" s="703"/>
    </row>
    <row r="200" spans="1:24" s="5" customFormat="1" ht="29.25" hidden="1" customHeight="1" outlineLevel="2" thickBot="1" x14ac:dyDescent="0.3">
      <c r="A200" s="807"/>
      <c r="B200" s="766"/>
      <c r="C200" s="813"/>
      <c r="D200" s="311">
        <v>42767</v>
      </c>
      <c r="E200" s="311">
        <v>43100</v>
      </c>
      <c r="F200" s="312"/>
      <c r="G200" s="320" t="s">
        <v>601</v>
      </c>
      <c r="H200" s="310" t="s">
        <v>91</v>
      </c>
      <c r="I200" s="314" t="s">
        <v>45</v>
      </c>
      <c r="J200" s="314"/>
      <c r="K200" s="315"/>
      <c r="L200" s="316">
        <v>2000000</v>
      </c>
      <c r="M200" s="221">
        <f t="shared" si="53"/>
        <v>333</v>
      </c>
      <c r="N200" s="62" t="str">
        <f t="shared" si="48"/>
        <v>X</v>
      </c>
      <c r="O200" s="72" t="s">
        <v>602</v>
      </c>
      <c r="P200" s="64">
        <f t="shared" si="49"/>
        <v>0.17417417417417416</v>
      </c>
      <c r="Q200" s="65">
        <v>0.16</v>
      </c>
      <c r="R200" s="66">
        <f t="shared" si="54"/>
        <v>0.16</v>
      </c>
      <c r="S200" s="67">
        <f t="shared" si="50"/>
        <v>0.91862068965517252</v>
      </c>
      <c r="T200" s="68" t="str">
        <f t="shared" si="37"/>
        <v>Normal</v>
      </c>
      <c r="U200" s="69" t="str">
        <f t="shared" si="38"/>
        <v>J</v>
      </c>
      <c r="V200" s="120"/>
      <c r="W200" s="71">
        <f t="shared" si="51"/>
        <v>0.84</v>
      </c>
      <c r="X200" s="703"/>
    </row>
    <row r="201" spans="1:24" s="5" customFormat="1" ht="29.25" hidden="1" customHeight="1" outlineLevel="2" thickBot="1" x14ac:dyDescent="0.3">
      <c r="A201" s="807"/>
      <c r="B201" s="766"/>
      <c r="C201" s="310" t="s">
        <v>603</v>
      </c>
      <c r="D201" s="311">
        <v>42750</v>
      </c>
      <c r="E201" s="311">
        <v>42795</v>
      </c>
      <c r="F201" s="312"/>
      <c r="G201" s="320" t="s">
        <v>604</v>
      </c>
      <c r="H201" s="310" t="s">
        <v>302</v>
      </c>
      <c r="I201" s="314"/>
      <c r="J201" s="314"/>
      <c r="K201" s="315"/>
      <c r="L201" s="316">
        <v>500000</v>
      </c>
      <c r="M201" s="221">
        <f t="shared" si="53"/>
        <v>45</v>
      </c>
      <c r="N201" s="62" t="str">
        <f t="shared" si="48"/>
        <v>X</v>
      </c>
      <c r="O201" s="72" t="s">
        <v>605</v>
      </c>
      <c r="P201" s="64">
        <f t="shared" si="49"/>
        <v>1</v>
      </c>
      <c r="Q201" s="65">
        <f>+P201</f>
        <v>1</v>
      </c>
      <c r="R201" s="66">
        <v>0.9</v>
      </c>
      <c r="S201" s="67">
        <f t="shared" si="50"/>
        <v>1</v>
      </c>
      <c r="T201" s="68" t="str">
        <f t="shared" si="37"/>
        <v>Terminado</v>
      </c>
      <c r="U201" s="69" t="str">
        <f t="shared" si="38"/>
        <v>B</v>
      </c>
      <c r="V201" s="120" t="s">
        <v>606</v>
      </c>
      <c r="W201" s="71">
        <f t="shared" si="51"/>
        <v>9.9999999999999978E-2</v>
      </c>
      <c r="X201" s="703"/>
    </row>
    <row r="202" spans="1:24" s="5" customFormat="1" ht="29.25" hidden="1" customHeight="1" outlineLevel="2" thickBot="1" x14ac:dyDescent="0.3">
      <c r="A202" s="834"/>
      <c r="B202" s="777"/>
      <c r="C202" s="324" t="s">
        <v>607</v>
      </c>
      <c r="D202" s="325">
        <v>42856</v>
      </c>
      <c r="E202" s="325">
        <v>42916</v>
      </c>
      <c r="F202" s="326"/>
      <c r="G202" s="327"/>
      <c r="H202" s="324"/>
      <c r="I202" s="328"/>
      <c r="J202" s="328"/>
      <c r="K202" s="329"/>
      <c r="L202" s="330"/>
      <c r="M202" s="331" t="str">
        <f t="shared" si="53"/>
        <v/>
      </c>
      <c r="N202" s="332" t="str">
        <f t="shared" si="48"/>
        <v/>
      </c>
      <c r="O202" s="333"/>
      <c r="P202" s="334" t="str">
        <f t="shared" si="49"/>
        <v/>
      </c>
      <c r="Q202" s="133"/>
      <c r="R202" s="335"/>
      <c r="S202" s="336" t="str">
        <f t="shared" si="50"/>
        <v/>
      </c>
      <c r="T202" s="337" t="str">
        <f t="shared" si="37"/>
        <v>Sin Iniciar</v>
      </c>
      <c r="U202" s="338" t="str">
        <f t="shared" si="38"/>
        <v>6</v>
      </c>
      <c r="V202" s="134"/>
      <c r="W202" s="71"/>
      <c r="X202" s="703"/>
    </row>
    <row r="203" spans="1:24" s="5" customFormat="1" ht="29.25" hidden="1" customHeight="1" outlineLevel="2" thickBot="1" x14ac:dyDescent="0.3">
      <c r="A203" s="835"/>
      <c r="B203" s="767"/>
      <c r="C203" s="339" t="s">
        <v>608</v>
      </c>
      <c r="D203" s="340"/>
      <c r="E203" s="340"/>
      <c r="F203" s="341"/>
      <c r="G203" s="342" t="s">
        <v>609</v>
      </c>
      <c r="H203" s="339" t="s">
        <v>302</v>
      </c>
      <c r="I203" s="343"/>
      <c r="J203" s="343"/>
      <c r="K203" s="344"/>
      <c r="L203" s="345">
        <v>1000000</v>
      </c>
      <c r="M203" s="224" t="str">
        <f t="shared" si="53"/>
        <v/>
      </c>
      <c r="N203" s="81" t="str">
        <f t="shared" si="48"/>
        <v/>
      </c>
      <c r="O203" s="225"/>
      <c r="P203" s="82" t="str">
        <f t="shared" si="49"/>
        <v/>
      </c>
      <c r="Q203" s="83"/>
      <c r="R203" s="84"/>
      <c r="S203" s="85" t="str">
        <f t="shared" si="50"/>
        <v/>
      </c>
      <c r="T203" s="86" t="str">
        <f t="shared" si="37"/>
        <v>Sin Iniciar</v>
      </c>
      <c r="U203" s="87" t="str">
        <f t="shared" si="38"/>
        <v>6</v>
      </c>
      <c r="V203" s="156"/>
      <c r="W203" s="71">
        <f t="shared" si="51"/>
        <v>1</v>
      </c>
      <c r="X203" s="703"/>
    </row>
    <row r="204" spans="1:24" s="103" customFormat="1" ht="29.25" hidden="1" customHeight="1" outlineLevel="1" collapsed="1" thickBot="1" x14ac:dyDescent="0.3">
      <c r="A204" s="717" t="s">
        <v>610</v>
      </c>
      <c r="B204" s="718"/>
      <c r="C204" s="719"/>
      <c r="D204" s="89"/>
      <c r="E204" s="90"/>
      <c r="F204" s="91"/>
      <c r="G204" s="92"/>
      <c r="H204" s="92"/>
      <c r="I204" s="93"/>
      <c r="J204" s="94"/>
      <c r="K204" s="92"/>
      <c r="L204" s="92"/>
      <c r="M204" s="95" t="str">
        <f t="shared" si="53"/>
        <v/>
      </c>
      <c r="N204" s="93" t="str">
        <f t="shared" si="48"/>
        <v/>
      </c>
      <c r="O204" s="96"/>
      <c r="P204" s="212">
        <f>+IFERROR(SUMPRODUCT(P179:P203,M179:M203)/SUM(M179:M203),0)</f>
        <v>0.25662749385077888</v>
      </c>
      <c r="Q204" s="213">
        <f>+IFERROR(SUMPRODUCT(Q179:Q203,M179:M203)/SUM(M179:M203),0)</f>
        <v>0.24128723694998633</v>
      </c>
      <c r="R204" s="232">
        <f>+IFERROR(SUMPRODUCT(R179:R203,M179:M203)/SUM(M179:M203),0)</f>
        <v>0.24005739273025417</v>
      </c>
      <c r="S204" s="212">
        <f>+IFERROR(Q204/P204,0)</f>
        <v>0.94022364217252408</v>
      </c>
      <c r="T204" s="100" t="str">
        <f t="shared" si="37"/>
        <v>Normal</v>
      </c>
      <c r="U204" s="647" t="str">
        <f t="shared" si="38"/>
        <v>J</v>
      </c>
      <c r="V204" s="216"/>
      <c r="W204" s="71">
        <f t="shared" si="51"/>
        <v>0.75994260726974583</v>
      </c>
    </row>
    <row r="205" spans="1:24" s="5" customFormat="1" ht="29.25" hidden="1" customHeight="1" outlineLevel="2" thickBot="1" x14ac:dyDescent="0.3">
      <c r="A205" s="814" t="s">
        <v>611</v>
      </c>
      <c r="B205" s="765" t="s">
        <v>612</v>
      </c>
      <c r="C205" s="346" t="s">
        <v>613</v>
      </c>
      <c r="D205" s="347">
        <v>42767</v>
      </c>
      <c r="E205" s="347">
        <v>43089</v>
      </c>
      <c r="F205" s="818" t="s">
        <v>614</v>
      </c>
      <c r="G205" s="348" t="s">
        <v>615</v>
      </c>
      <c r="H205" s="303" t="s">
        <v>147</v>
      </c>
      <c r="I205" s="307" t="s">
        <v>45</v>
      </c>
      <c r="J205" s="307">
        <v>4</v>
      </c>
      <c r="K205" s="349">
        <v>189000</v>
      </c>
      <c r="L205" s="309">
        <f t="shared" si="52"/>
        <v>756000</v>
      </c>
      <c r="M205" s="109">
        <f t="shared" si="53"/>
        <v>322</v>
      </c>
      <c r="N205" s="350" t="str">
        <f t="shared" si="48"/>
        <v>X</v>
      </c>
      <c r="O205" s="219" t="s">
        <v>616</v>
      </c>
      <c r="P205" s="136">
        <f t="shared" ref="P205:P268" si="56">+IF(N205="","",IFERROR(IF(MONTH($C$2)&lt;MONTH(D205),"",IF(E205&lt;$C$2,1,IF(D205&lt;$C$2,($C$2-D205)/(E205-D205),0))),0))</f>
        <v>0.18012422360248448</v>
      </c>
      <c r="Q205" s="137">
        <f>+P205</f>
        <v>0.18012422360248448</v>
      </c>
      <c r="R205" s="138">
        <f>+Q205</f>
        <v>0.18012422360248448</v>
      </c>
      <c r="S205" s="139">
        <f t="shared" si="50"/>
        <v>1</v>
      </c>
      <c r="T205" s="140" t="str">
        <f t="shared" ref="T205:T281" si="57">+IF(S205="","Sin Iniciar",IF(S205&lt;0.6,"Crítico",IF(S205&lt;0.9,"En Proceso",IF(AND(P205=1,Q205=1,S205=1),"Terminado","Normal"))))</f>
        <v>Normal</v>
      </c>
      <c r="U205" s="648" t="str">
        <f t="shared" ref="U205:U281" si="58">+IF(T205="","",IF(T205="Sin Iniciar","6",IF(T205="Crítico","L",IF(T205="En Proceso","K",IF(T205="Normal","J","B")))))</f>
        <v>J</v>
      </c>
      <c r="V205" s="142" t="s">
        <v>617</v>
      </c>
      <c r="W205" s="71">
        <f t="shared" si="51"/>
        <v>0.81987577639751552</v>
      </c>
      <c r="X205" s="703"/>
    </row>
    <row r="206" spans="1:24" s="5" customFormat="1" ht="29.25" hidden="1" customHeight="1" outlineLevel="2" thickBot="1" x14ac:dyDescent="0.3">
      <c r="A206" s="815"/>
      <c r="B206" s="817"/>
      <c r="C206" s="351" t="s">
        <v>618</v>
      </c>
      <c r="D206" s="352">
        <v>42770</v>
      </c>
      <c r="E206" s="352">
        <v>42885</v>
      </c>
      <c r="F206" s="819"/>
      <c r="G206" s="353"/>
      <c r="H206" s="354"/>
      <c r="I206" s="355"/>
      <c r="J206" s="355"/>
      <c r="K206" s="356"/>
      <c r="L206" s="357"/>
      <c r="M206" s="358">
        <f t="shared" si="53"/>
        <v>115</v>
      </c>
      <c r="N206" s="359" t="str">
        <f t="shared" si="48"/>
        <v>X</v>
      </c>
      <c r="O206" s="360" t="s">
        <v>619</v>
      </c>
      <c r="P206" s="46">
        <f t="shared" si="56"/>
        <v>0.47826086956521741</v>
      </c>
      <c r="Q206" s="47">
        <v>0.45</v>
      </c>
      <c r="R206" s="48">
        <f>+Q206</f>
        <v>0.45</v>
      </c>
      <c r="S206" s="49">
        <f t="shared" si="50"/>
        <v>0.94090909090909092</v>
      </c>
      <c r="T206" s="50" t="str">
        <f t="shared" si="57"/>
        <v>Normal</v>
      </c>
      <c r="U206" s="649" t="str">
        <f t="shared" si="58"/>
        <v>J</v>
      </c>
      <c r="V206" s="361"/>
      <c r="W206" s="71"/>
      <c r="X206" s="703"/>
    </row>
    <row r="207" spans="1:24" s="5" customFormat="1" ht="29.25" hidden="1" customHeight="1" outlineLevel="2" thickBot="1" x14ac:dyDescent="0.3">
      <c r="A207" s="816"/>
      <c r="B207" s="766"/>
      <c r="C207" s="362" t="s">
        <v>620</v>
      </c>
      <c r="D207" s="363">
        <v>42767</v>
      </c>
      <c r="E207" s="363">
        <v>43089</v>
      </c>
      <c r="F207" s="820"/>
      <c r="G207" s="320" t="s">
        <v>621</v>
      </c>
      <c r="H207" s="310" t="s">
        <v>147</v>
      </c>
      <c r="I207" s="314" t="s">
        <v>45</v>
      </c>
      <c r="J207" s="314">
        <v>51</v>
      </c>
      <c r="K207" s="364">
        <v>63529</v>
      </c>
      <c r="L207" s="316">
        <f t="shared" si="52"/>
        <v>3239979</v>
      </c>
      <c r="M207" s="221">
        <f t="shared" si="53"/>
        <v>322</v>
      </c>
      <c r="N207" s="365" t="str">
        <f t="shared" si="48"/>
        <v>X</v>
      </c>
      <c r="O207" s="366" t="s">
        <v>622</v>
      </c>
      <c r="P207" s="64">
        <f t="shared" si="56"/>
        <v>0.18012422360248448</v>
      </c>
      <c r="Q207" s="65">
        <f>+P207</f>
        <v>0.18012422360248448</v>
      </c>
      <c r="R207" s="48">
        <f t="shared" ref="R207:R270" si="59">+Q207</f>
        <v>0.18012422360248448</v>
      </c>
      <c r="S207" s="67">
        <f t="shared" si="50"/>
        <v>1</v>
      </c>
      <c r="T207" s="68" t="str">
        <f t="shared" si="57"/>
        <v>Normal</v>
      </c>
      <c r="U207" s="650" t="str">
        <f t="shared" si="58"/>
        <v>J</v>
      </c>
      <c r="V207" s="120"/>
      <c r="W207" s="71">
        <f t="shared" si="51"/>
        <v>0.81987577639751552</v>
      </c>
      <c r="X207" s="703"/>
    </row>
    <row r="208" spans="1:24" s="5" customFormat="1" ht="29.25" hidden="1" customHeight="1" outlineLevel="2" thickBot="1" x14ac:dyDescent="0.3">
      <c r="A208" s="816"/>
      <c r="B208" s="766"/>
      <c r="C208" s="362" t="s">
        <v>623</v>
      </c>
      <c r="D208" s="363">
        <v>42852</v>
      </c>
      <c r="E208" s="363">
        <v>42855</v>
      </c>
      <c r="F208" s="820"/>
      <c r="G208" s="320"/>
      <c r="H208" s="310"/>
      <c r="I208" s="314"/>
      <c r="J208" s="314"/>
      <c r="K208" s="364"/>
      <c r="L208" s="316"/>
      <c r="M208" s="221" t="str">
        <f t="shared" si="53"/>
        <v/>
      </c>
      <c r="N208" s="365" t="str">
        <f t="shared" si="48"/>
        <v/>
      </c>
      <c r="O208" s="72"/>
      <c r="P208" s="64" t="str">
        <f t="shared" si="56"/>
        <v/>
      </c>
      <c r="Q208" s="65"/>
      <c r="R208" s="48">
        <f t="shared" si="59"/>
        <v>0</v>
      </c>
      <c r="S208" s="67" t="str">
        <f t="shared" si="50"/>
        <v/>
      </c>
      <c r="T208" s="68" t="str">
        <f t="shared" si="57"/>
        <v>Sin Iniciar</v>
      </c>
      <c r="U208" s="650" t="str">
        <f t="shared" si="58"/>
        <v>6</v>
      </c>
      <c r="V208" s="120"/>
      <c r="W208" s="71"/>
      <c r="X208" s="703"/>
    </row>
    <row r="209" spans="1:24" s="5" customFormat="1" ht="29.25" hidden="1" customHeight="1" outlineLevel="2" thickBot="1" x14ac:dyDescent="0.3">
      <c r="A209" s="816"/>
      <c r="B209" s="766"/>
      <c r="C209" s="362" t="s">
        <v>624</v>
      </c>
      <c r="D209" s="363">
        <v>42767</v>
      </c>
      <c r="E209" s="363">
        <v>43089</v>
      </c>
      <c r="F209" s="820"/>
      <c r="G209" s="320" t="s">
        <v>625</v>
      </c>
      <c r="H209" s="310" t="s">
        <v>104</v>
      </c>
      <c r="I209" s="314" t="s">
        <v>225</v>
      </c>
      <c r="J209" s="314">
        <v>9</v>
      </c>
      <c r="K209" s="364">
        <v>180000</v>
      </c>
      <c r="L209" s="316">
        <f t="shared" si="52"/>
        <v>1620000</v>
      </c>
      <c r="M209" s="221">
        <f t="shared" si="53"/>
        <v>322</v>
      </c>
      <c r="N209" s="365" t="str">
        <f t="shared" si="48"/>
        <v>X</v>
      </c>
      <c r="O209" s="72" t="s">
        <v>626</v>
      </c>
      <c r="P209" s="64">
        <f t="shared" si="56"/>
        <v>0.18012422360248448</v>
      </c>
      <c r="Q209" s="65">
        <v>0.08</v>
      </c>
      <c r="R209" s="48">
        <f t="shared" si="59"/>
        <v>0.08</v>
      </c>
      <c r="S209" s="67">
        <f t="shared" si="50"/>
        <v>0.44413793103448274</v>
      </c>
      <c r="T209" s="68" t="str">
        <f t="shared" si="57"/>
        <v>Crítico</v>
      </c>
      <c r="U209" s="650" t="str">
        <f t="shared" si="58"/>
        <v>L</v>
      </c>
      <c r="V209" s="120"/>
      <c r="W209" s="71">
        <f t="shared" si="51"/>
        <v>0.92</v>
      </c>
      <c r="X209" s="703"/>
    </row>
    <row r="210" spans="1:24" s="5" customFormat="1" ht="29.25" hidden="1" customHeight="1" outlineLevel="2" thickBot="1" x14ac:dyDescent="0.3">
      <c r="A210" s="816"/>
      <c r="B210" s="766"/>
      <c r="C210" s="362" t="s">
        <v>627</v>
      </c>
      <c r="D210" s="363">
        <v>42802</v>
      </c>
      <c r="E210" s="363">
        <v>42802</v>
      </c>
      <c r="F210" s="820"/>
      <c r="G210" s="320"/>
      <c r="H210" s="310"/>
      <c r="I210" s="314"/>
      <c r="J210" s="314"/>
      <c r="K210" s="364"/>
      <c r="L210" s="316"/>
      <c r="M210" s="221">
        <f t="shared" si="53"/>
        <v>0</v>
      </c>
      <c r="N210" s="365" t="str">
        <f t="shared" si="48"/>
        <v>X</v>
      </c>
      <c r="O210" s="72" t="s">
        <v>628</v>
      </c>
      <c r="P210" s="64">
        <f t="shared" si="56"/>
        <v>1</v>
      </c>
      <c r="Q210" s="65">
        <f>+P210</f>
        <v>1</v>
      </c>
      <c r="R210" s="48">
        <f t="shared" si="59"/>
        <v>1</v>
      </c>
      <c r="S210" s="67">
        <f t="shared" si="50"/>
        <v>1</v>
      </c>
      <c r="T210" s="68" t="str">
        <f t="shared" si="57"/>
        <v>Terminado</v>
      </c>
      <c r="U210" s="650" t="str">
        <f t="shared" si="58"/>
        <v>B</v>
      </c>
      <c r="V210" s="120"/>
      <c r="W210" s="71"/>
      <c r="X210" s="703"/>
    </row>
    <row r="211" spans="1:24" s="5" customFormat="1" ht="29.25" hidden="1" customHeight="1" outlineLevel="2" thickBot="1" x14ac:dyDescent="0.3">
      <c r="A211" s="816"/>
      <c r="B211" s="766"/>
      <c r="C211" s="362" t="s">
        <v>629</v>
      </c>
      <c r="D211" s="363">
        <v>42878</v>
      </c>
      <c r="E211" s="363">
        <v>42885</v>
      </c>
      <c r="F211" s="820"/>
      <c r="G211" s="320"/>
      <c r="H211" s="310"/>
      <c r="I211" s="314"/>
      <c r="J211" s="314"/>
      <c r="K211" s="364"/>
      <c r="L211" s="316"/>
      <c r="M211" s="221" t="str">
        <f t="shared" si="53"/>
        <v/>
      </c>
      <c r="N211" s="365" t="str">
        <f t="shared" si="48"/>
        <v/>
      </c>
      <c r="O211" s="72"/>
      <c r="P211" s="64" t="str">
        <f t="shared" si="56"/>
        <v/>
      </c>
      <c r="Q211" s="65"/>
      <c r="R211" s="48">
        <f t="shared" si="59"/>
        <v>0</v>
      </c>
      <c r="S211" s="67" t="str">
        <f t="shared" si="50"/>
        <v/>
      </c>
      <c r="T211" s="68" t="str">
        <f t="shared" si="57"/>
        <v>Sin Iniciar</v>
      </c>
      <c r="U211" s="650" t="str">
        <f t="shared" si="58"/>
        <v>6</v>
      </c>
      <c r="V211" s="120"/>
      <c r="W211" s="71"/>
      <c r="X211" s="703"/>
    </row>
    <row r="212" spans="1:24" s="5" customFormat="1" ht="29.25" hidden="1" customHeight="1" outlineLevel="2" thickBot="1" x14ac:dyDescent="0.3">
      <c r="A212" s="816"/>
      <c r="B212" s="766"/>
      <c r="C212" s="362" t="s">
        <v>630</v>
      </c>
      <c r="D212" s="363">
        <v>42835</v>
      </c>
      <c r="E212" s="363">
        <v>42855</v>
      </c>
      <c r="F212" s="820"/>
      <c r="G212" s="320"/>
      <c r="H212" s="310"/>
      <c r="I212" s="314"/>
      <c r="J212" s="314"/>
      <c r="K212" s="364"/>
      <c r="L212" s="316"/>
      <c r="M212" s="221" t="str">
        <f t="shared" si="53"/>
        <v/>
      </c>
      <c r="N212" s="365" t="str">
        <f t="shared" si="48"/>
        <v/>
      </c>
      <c r="O212" s="72"/>
      <c r="P212" s="64" t="str">
        <f t="shared" si="56"/>
        <v/>
      </c>
      <c r="Q212" s="65"/>
      <c r="R212" s="48">
        <f t="shared" si="59"/>
        <v>0</v>
      </c>
      <c r="S212" s="67" t="str">
        <f t="shared" si="50"/>
        <v/>
      </c>
      <c r="T212" s="68" t="str">
        <f t="shared" si="57"/>
        <v>Sin Iniciar</v>
      </c>
      <c r="U212" s="650" t="str">
        <f t="shared" si="58"/>
        <v>6</v>
      </c>
      <c r="V212" s="120"/>
      <c r="W212" s="71"/>
      <c r="X212" s="703"/>
    </row>
    <row r="213" spans="1:24" s="5" customFormat="1" ht="29.25" hidden="1" customHeight="1" outlineLevel="2" thickBot="1" x14ac:dyDescent="0.3">
      <c r="A213" s="816"/>
      <c r="B213" s="766"/>
      <c r="C213" s="362" t="s">
        <v>631</v>
      </c>
      <c r="D213" s="363">
        <v>42787</v>
      </c>
      <c r="E213" s="363">
        <v>42794</v>
      </c>
      <c r="F213" s="820"/>
      <c r="G213" s="320"/>
      <c r="H213" s="310"/>
      <c r="I213" s="314"/>
      <c r="J213" s="314"/>
      <c r="K213" s="364"/>
      <c r="L213" s="316"/>
      <c r="M213" s="221">
        <f t="shared" si="53"/>
        <v>7</v>
      </c>
      <c r="N213" s="365" t="str">
        <f t="shared" si="48"/>
        <v/>
      </c>
      <c r="O213" s="72" t="s">
        <v>632</v>
      </c>
      <c r="P213" s="64" t="str">
        <f t="shared" si="56"/>
        <v/>
      </c>
      <c r="Q213" s="65"/>
      <c r="R213" s="48"/>
      <c r="S213" s="67" t="str">
        <f t="shared" si="50"/>
        <v/>
      </c>
      <c r="T213" s="68" t="str">
        <f t="shared" si="57"/>
        <v>Sin Iniciar</v>
      </c>
      <c r="U213" s="650" t="str">
        <f t="shared" si="58"/>
        <v>6</v>
      </c>
      <c r="V213" s="120"/>
      <c r="W213" s="71"/>
      <c r="X213" s="703"/>
    </row>
    <row r="214" spans="1:24" s="5" customFormat="1" ht="29.25" hidden="1" customHeight="1" outlineLevel="2" thickBot="1" x14ac:dyDescent="0.3">
      <c r="A214" s="816"/>
      <c r="B214" s="766"/>
      <c r="C214" s="362" t="s">
        <v>633</v>
      </c>
      <c r="D214" s="363">
        <v>42772</v>
      </c>
      <c r="E214" s="363">
        <v>42794</v>
      </c>
      <c r="F214" s="820"/>
      <c r="G214" s="320" t="s">
        <v>634</v>
      </c>
      <c r="H214" s="310" t="s">
        <v>104</v>
      </c>
      <c r="I214" s="314" t="s">
        <v>225</v>
      </c>
      <c r="J214" s="314">
        <v>45</v>
      </c>
      <c r="K214" s="364">
        <v>12000</v>
      </c>
      <c r="L214" s="316">
        <f t="shared" si="52"/>
        <v>540000</v>
      </c>
      <c r="M214" s="221">
        <f t="shared" si="53"/>
        <v>22</v>
      </c>
      <c r="N214" s="365" t="str">
        <f t="shared" si="48"/>
        <v/>
      </c>
      <c r="O214" s="72" t="s">
        <v>635</v>
      </c>
      <c r="P214" s="64" t="str">
        <f t="shared" si="56"/>
        <v/>
      </c>
      <c r="Q214" s="65"/>
      <c r="R214" s="48"/>
      <c r="S214" s="67" t="str">
        <f t="shared" si="50"/>
        <v/>
      </c>
      <c r="T214" s="68" t="str">
        <f t="shared" si="57"/>
        <v>Sin Iniciar</v>
      </c>
      <c r="U214" s="650" t="str">
        <f t="shared" si="58"/>
        <v>6</v>
      </c>
      <c r="V214" s="120"/>
      <c r="W214" s="71">
        <f t="shared" si="51"/>
        <v>1</v>
      </c>
      <c r="X214" s="703"/>
    </row>
    <row r="215" spans="1:24" s="5" customFormat="1" ht="29.25" hidden="1" customHeight="1" outlineLevel="2" thickBot="1" x14ac:dyDescent="0.3">
      <c r="A215" s="816"/>
      <c r="B215" s="766"/>
      <c r="C215" s="789" t="s">
        <v>636</v>
      </c>
      <c r="D215" s="363">
        <v>42854</v>
      </c>
      <c r="E215" s="363">
        <v>42855</v>
      </c>
      <c r="F215" s="820"/>
      <c r="G215" s="320" t="s">
        <v>637</v>
      </c>
      <c r="H215" s="367" t="s">
        <v>147</v>
      </c>
      <c r="I215" s="314" t="s">
        <v>40</v>
      </c>
      <c r="J215" s="314">
        <v>2</v>
      </c>
      <c r="K215" s="368">
        <v>324000</v>
      </c>
      <c r="L215" s="316">
        <f t="shared" si="52"/>
        <v>648000</v>
      </c>
      <c r="M215" s="221" t="str">
        <f t="shared" si="53"/>
        <v/>
      </c>
      <c r="N215" s="365" t="str">
        <f t="shared" si="48"/>
        <v/>
      </c>
      <c r="O215" s="72"/>
      <c r="P215" s="64" t="str">
        <f t="shared" si="56"/>
        <v/>
      </c>
      <c r="Q215" s="65"/>
      <c r="R215" s="48">
        <f t="shared" si="59"/>
        <v>0</v>
      </c>
      <c r="S215" s="67" t="str">
        <f t="shared" si="50"/>
        <v/>
      </c>
      <c r="T215" s="68" t="str">
        <f t="shared" si="57"/>
        <v>Sin Iniciar</v>
      </c>
      <c r="U215" s="650" t="str">
        <f t="shared" si="58"/>
        <v>6</v>
      </c>
      <c r="V215" s="120"/>
      <c r="W215" s="71">
        <f t="shared" si="51"/>
        <v>1</v>
      </c>
      <c r="X215" s="703"/>
    </row>
    <row r="216" spans="1:24" s="5" customFormat="1" ht="29.25" hidden="1" customHeight="1" outlineLevel="2" thickBot="1" x14ac:dyDescent="0.3">
      <c r="A216" s="816"/>
      <c r="B216" s="766"/>
      <c r="C216" s="789"/>
      <c r="D216" s="363">
        <v>42917</v>
      </c>
      <c r="E216" s="363">
        <v>43081</v>
      </c>
      <c r="F216" s="820"/>
      <c r="G216" s="320" t="s">
        <v>638</v>
      </c>
      <c r="H216" s="367" t="s">
        <v>147</v>
      </c>
      <c r="I216" s="314" t="s">
        <v>40</v>
      </c>
      <c r="J216" s="314">
        <v>2</v>
      </c>
      <c r="K216" s="368">
        <v>432000</v>
      </c>
      <c r="L216" s="316">
        <f t="shared" si="52"/>
        <v>864000</v>
      </c>
      <c r="M216" s="221" t="str">
        <f t="shared" si="53"/>
        <v/>
      </c>
      <c r="N216" s="365" t="str">
        <f t="shared" si="48"/>
        <v/>
      </c>
      <c r="O216" s="72"/>
      <c r="P216" s="64" t="str">
        <f t="shared" si="56"/>
        <v/>
      </c>
      <c r="Q216" s="65"/>
      <c r="R216" s="48">
        <f t="shared" si="59"/>
        <v>0</v>
      </c>
      <c r="S216" s="67" t="str">
        <f t="shared" si="50"/>
        <v/>
      </c>
      <c r="T216" s="68" t="str">
        <f t="shared" si="57"/>
        <v>Sin Iniciar</v>
      </c>
      <c r="U216" s="650" t="str">
        <f t="shared" si="58"/>
        <v>6</v>
      </c>
      <c r="V216" s="120"/>
      <c r="W216" s="71">
        <f t="shared" si="51"/>
        <v>1</v>
      </c>
      <c r="X216" s="703"/>
    </row>
    <row r="217" spans="1:24" s="5" customFormat="1" ht="29.25" hidden="1" customHeight="1" outlineLevel="2" thickBot="1" x14ac:dyDescent="0.3">
      <c r="A217" s="816"/>
      <c r="B217" s="766"/>
      <c r="C217" s="805" t="s">
        <v>639</v>
      </c>
      <c r="D217" s="363">
        <v>42767</v>
      </c>
      <c r="E217" s="363">
        <v>42885</v>
      </c>
      <c r="F217" s="820"/>
      <c r="G217" s="313" t="s">
        <v>640</v>
      </c>
      <c r="H217" s="310" t="s">
        <v>39</v>
      </c>
      <c r="I217" s="314" t="s">
        <v>45</v>
      </c>
      <c r="J217" s="314">
        <v>4</v>
      </c>
      <c r="K217" s="369">
        <v>11949768</v>
      </c>
      <c r="L217" s="316">
        <f t="shared" si="52"/>
        <v>47799072</v>
      </c>
      <c r="M217" s="221">
        <f t="shared" si="53"/>
        <v>118</v>
      </c>
      <c r="N217" s="365" t="str">
        <f t="shared" si="48"/>
        <v>X</v>
      </c>
      <c r="O217" s="72" t="s">
        <v>641</v>
      </c>
      <c r="P217" s="64">
        <f t="shared" si="56"/>
        <v>0.49152542372881358</v>
      </c>
      <c r="Q217" s="65">
        <v>0.45</v>
      </c>
      <c r="R217" s="48">
        <f t="shared" si="59"/>
        <v>0.45</v>
      </c>
      <c r="S217" s="67">
        <f t="shared" si="50"/>
        <v>0.91551724137931034</v>
      </c>
      <c r="T217" s="68" t="str">
        <f t="shared" si="57"/>
        <v>Normal</v>
      </c>
      <c r="U217" s="650" t="str">
        <f t="shared" si="58"/>
        <v>J</v>
      </c>
      <c r="V217" s="120"/>
      <c r="W217" s="71">
        <f t="shared" si="51"/>
        <v>0.55000000000000004</v>
      </c>
      <c r="X217" s="703"/>
    </row>
    <row r="218" spans="1:24" s="5" customFormat="1" ht="29.25" hidden="1" customHeight="1" outlineLevel="2" thickBot="1" x14ac:dyDescent="0.3">
      <c r="A218" s="816"/>
      <c r="B218" s="766"/>
      <c r="C218" s="821"/>
      <c r="D218" s="363">
        <v>42917</v>
      </c>
      <c r="E218" s="363">
        <v>43069</v>
      </c>
      <c r="F218" s="820"/>
      <c r="G218" s="313"/>
      <c r="H218" s="310"/>
      <c r="I218" s="314"/>
      <c r="J218" s="314"/>
      <c r="K218" s="369"/>
      <c r="L218" s="316"/>
      <c r="M218" s="221" t="str">
        <f t="shared" si="53"/>
        <v/>
      </c>
      <c r="N218" s="365" t="str">
        <f t="shared" si="48"/>
        <v/>
      </c>
      <c r="O218" s="72"/>
      <c r="P218" s="64" t="str">
        <f t="shared" si="56"/>
        <v/>
      </c>
      <c r="Q218" s="65"/>
      <c r="R218" s="48">
        <f t="shared" si="59"/>
        <v>0</v>
      </c>
      <c r="S218" s="67" t="str">
        <f t="shared" si="50"/>
        <v/>
      </c>
      <c r="T218" s="68" t="str">
        <f t="shared" si="57"/>
        <v>Sin Iniciar</v>
      </c>
      <c r="U218" s="650" t="str">
        <f t="shared" si="58"/>
        <v>6</v>
      </c>
      <c r="V218" s="120"/>
      <c r="W218" s="71"/>
      <c r="X218" s="703"/>
    </row>
    <row r="219" spans="1:24" s="5" customFormat="1" ht="29.25" hidden="1" customHeight="1" outlineLevel="2" thickBot="1" x14ac:dyDescent="0.3">
      <c r="A219" s="816"/>
      <c r="B219" s="766"/>
      <c r="C219" s="362" t="s">
        <v>642</v>
      </c>
      <c r="D219" s="363">
        <v>42786</v>
      </c>
      <c r="E219" s="363">
        <v>42824</v>
      </c>
      <c r="F219" s="820"/>
      <c r="G219" s="320" t="s">
        <v>643</v>
      </c>
      <c r="H219" s="367" t="s">
        <v>39</v>
      </c>
      <c r="I219" s="314" t="s">
        <v>40</v>
      </c>
      <c r="J219" s="314">
        <v>43</v>
      </c>
      <c r="K219" s="368">
        <v>32651</v>
      </c>
      <c r="L219" s="316">
        <f t="shared" si="52"/>
        <v>1403993</v>
      </c>
      <c r="M219" s="221">
        <f t="shared" si="53"/>
        <v>38</v>
      </c>
      <c r="N219" s="365" t="str">
        <f t="shared" si="48"/>
        <v>X</v>
      </c>
      <c r="O219" s="366" t="s">
        <v>644</v>
      </c>
      <c r="P219" s="64">
        <f t="shared" si="56"/>
        <v>1</v>
      </c>
      <c r="Q219" s="65">
        <f>+P219</f>
        <v>1</v>
      </c>
      <c r="R219" s="48">
        <f t="shared" si="59"/>
        <v>1</v>
      </c>
      <c r="S219" s="67">
        <f t="shared" si="50"/>
        <v>1</v>
      </c>
      <c r="T219" s="68" t="str">
        <f t="shared" si="57"/>
        <v>Terminado</v>
      </c>
      <c r="U219" s="650" t="str">
        <f t="shared" si="58"/>
        <v>B</v>
      </c>
      <c r="V219" s="120"/>
      <c r="W219" s="71">
        <f t="shared" si="51"/>
        <v>0</v>
      </c>
      <c r="X219" s="703"/>
    </row>
    <row r="220" spans="1:24" s="5" customFormat="1" ht="29.25" hidden="1" customHeight="1" outlineLevel="2" thickBot="1" x14ac:dyDescent="0.3">
      <c r="A220" s="816"/>
      <c r="B220" s="766"/>
      <c r="C220" s="805" t="s">
        <v>645</v>
      </c>
      <c r="D220" s="363">
        <v>42809</v>
      </c>
      <c r="E220" s="363">
        <v>42824</v>
      </c>
      <c r="F220" s="820"/>
      <c r="G220" s="320"/>
      <c r="H220" s="367"/>
      <c r="I220" s="314"/>
      <c r="J220" s="314"/>
      <c r="K220" s="368"/>
      <c r="L220" s="316"/>
      <c r="M220" s="221">
        <f t="shared" si="53"/>
        <v>15</v>
      </c>
      <c r="N220" s="365" t="str">
        <f t="shared" si="48"/>
        <v>X</v>
      </c>
      <c r="O220" s="72" t="s">
        <v>646</v>
      </c>
      <c r="P220" s="64">
        <f t="shared" si="56"/>
        <v>1</v>
      </c>
      <c r="Q220" s="65">
        <f>+P220</f>
        <v>1</v>
      </c>
      <c r="R220" s="48">
        <f t="shared" si="59"/>
        <v>1</v>
      </c>
      <c r="S220" s="67">
        <f t="shared" si="50"/>
        <v>1</v>
      </c>
      <c r="T220" s="68" t="str">
        <f t="shared" si="57"/>
        <v>Terminado</v>
      </c>
      <c r="U220" s="650" t="str">
        <f t="shared" si="58"/>
        <v>B</v>
      </c>
      <c r="V220" s="120"/>
      <c r="W220" s="71"/>
      <c r="X220" s="703"/>
    </row>
    <row r="221" spans="1:24" s="5" customFormat="1" ht="29.25" hidden="1" customHeight="1" outlineLevel="2" thickBot="1" x14ac:dyDescent="0.3">
      <c r="A221" s="816"/>
      <c r="B221" s="766"/>
      <c r="C221" s="822"/>
      <c r="D221" s="363">
        <v>42864</v>
      </c>
      <c r="E221" s="363">
        <v>42885</v>
      </c>
      <c r="F221" s="820"/>
      <c r="G221" s="320"/>
      <c r="H221" s="367"/>
      <c r="I221" s="314"/>
      <c r="J221" s="314"/>
      <c r="K221" s="368"/>
      <c r="L221" s="316"/>
      <c r="M221" s="221" t="str">
        <f t="shared" si="53"/>
        <v/>
      </c>
      <c r="N221" s="365" t="str">
        <f t="shared" si="48"/>
        <v/>
      </c>
      <c r="O221" s="72"/>
      <c r="P221" s="64" t="str">
        <f t="shared" si="56"/>
        <v/>
      </c>
      <c r="Q221" s="65"/>
      <c r="R221" s="48">
        <f t="shared" si="59"/>
        <v>0</v>
      </c>
      <c r="S221" s="67" t="str">
        <f t="shared" si="50"/>
        <v/>
      </c>
      <c r="T221" s="68" t="str">
        <f t="shared" si="57"/>
        <v>Sin Iniciar</v>
      </c>
      <c r="U221" s="650" t="str">
        <f t="shared" si="58"/>
        <v>6</v>
      </c>
      <c r="V221" s="120"/>
      <c r="W221" s="71"/>
      <c r="X221" s="703"/>
    </row>
    <row r="222" spans="1:24" s="5" customFormat="1" ht="29.25" hidden="1" customHeight="1" outlineLevel="2" thickBot="1" x14ac:dyDescent="0.3">
      <c r="A222" s="816"/>
      <c r="B222" s="766"/>
      <c r="C222" s="821"/>
      <c r="D222" s="363">
        <v>42891</v>
      </c>
      <c r="E222" s="363">
        <v>42916</v>
      </c>
      <c r="F222" s="820"/>
      <c r="G222" s="320"/>
      <c r="H222" s="367"/>
      <c r="I222" s="314"/>
      <c r="J222" s="314"/>
      <c r="K222" s="368"/>
      <c r="L222" s="316"/>
      <c r="M222" s="221" t="str">
        <f t="shared" si="53"/>
        <v/>
      </c>
      <c r="N222" s="365" t="str">
        <f t="shared" si="48"/>
        <v/>
      </c>
      <c r="O222" s="72"/>
      <c r="P222" s="64" t="str">
        <f t="shared" si="56"/>
        <v/>
      </c>
      <c r="Q222" s="65"/>
      <c r="R222" s="48">
        <f t="shared" si="59"/>
        <v>0</v>
      </c>
      <c r="S222" s="67" t="str">
        <f t="shared" si="50"/>
        <v/>
      </c>
      <c r="T222" s="68" t="str">
        <f t="shared" si="57"/>
        <v>Sin Iniciar</v>
      </c>
      <c r="U222" s="650" t="str">
        <f t="shared" si="58"/>
        <v>6</v>
      </c>
      <c r="V222" s="120"/>
      <c r="W222" s="71"/>
      <c r="X222" s="703"/>
    </row>
    <row r="223" spans="1:24" s="5" customFormat="1" ht="29.25" hidden="1" customHeight="1" outlineLevel="2" thickBot="1" x14ac:dyDescent="0.3">
      <c r="A223" s="816"/>
      <c r="B223" s="766"/>
      <c r="C223" s="351" t="s">
        <v>647</v>
      </c>
      <c r="D223" s="363">
        <v>42815</v>
      </c>
      <c r="E223" s="363">
        <v>42885</v>
      </c>
      <c r="F223" s="820"/>
      <c r="G223" s="320"/>
      <c r="H223" s="367"/>
      <c r="I223" s="314"/>
      <c r="J223" s="314"/>
      <c r="K223" s="368"/>
      <c r="L223" s="316"/>
      <c r="M223" s="221"/>
      <c r="N223" s="365" t="str">
        <f t="shared" si="48"/>
        <v>X</v>
      </c>
      <c r="O223" s="72" t="s">
        <v>648</v>
      </c>
      <c r="P223" s="64"/>
      <c r="Q223" s="65"/>
      <c r="R223" s="48">
        <f t="shared" si="59"/>
        <v>0</v>
      </c>
      <c r="S223" s="67"/>
      <c r="T223" s="68"/>
      <c r="U223" s="650"/>
      <c r="V223" s="120"/>
      <c r="W223" s="71"/>
      <c r="X223" s="703"/>
    </row>
    <row r="224" spans="1:24" s="5" customFormat="1" ht="29.25" hidden="1" customHeight="1" outlineLevel="2" thickBot="1" x14ac:dyDescent="0.3">
      <c r="A224" s="816"/>
      <c r="B224" s="766"/>
      <c r="C224" s="351" t="s">
        <v>649</v>
      </c>
      <c r="D224" s="363">
        <v>42829</v>
      </c>
      <c r="E224" s="363">
        <v>42855</v>
      </c>
      <c r="F224" s="820"/>
      <c r="G224" s="320"/>
      <c r="H224" s="367"/>
      <c r="I224" s="314"/>
      <c r="J224" s="314"/>
      <c r="K224" s="368"/>
      <c r="L224" s="316"/>
      <c r="M224" s="221"/>
      <c r="N224" s="365" t="str">
        <f t="shared" si="48"/>
        <v/>
      </c>
      <c r="O224" s="72"/>
      <c r="P224" s="64"/>
      <c r="Q224" s="65"/>
      <c r="R224" s="48">
        <f t="shared" si="59"/>
        <v>0</v>
      </c>
      <c r="S224" s="67"/>
      <c r="T224" s="68"/>
      <c r="U224" s="650"/>
      <c r="V224" s="120"/>
      <c r="W224" s="71"/>
      <c r="X224" s="703"/>
    </row>
    <row r="225" spans="1:24" s="5" customFormat="1" ht="29.25" hidden="1" customHeight="1" outlineLevel="2" thickBot="1" x14ac:dyDescent="0.3">
      <c r="A225" s="816"/>
      <c r="B225" s="766"/>
      <c r="C225" s="351" t="s">
        <v>650</v>
      </c>
      <c r="D225" s="363">
        <v>42767</v>
      </c>
      <c r="E225" s="363">
        <v>42885</v>
      </c>
      <c r="F225" s="820"/>
      <c r="G225" s="320"/>
      <c r="H225" s="367"/>
      <c r="I225" s="314"/>
      <c r="J225" s="314"/>
      <c r="K225" s="368"/>
      <c r="L225" s="316"/>
      <c r="M225" s="221"/>
      <c r="N225" s="365" t="str">
        <f t="shared" si="48"/>
        <v>X</v>
      </c>
      <c r="O225" s="72" t="s">
        <v>651</v>
      </c>
      <c r="P225" s="64"/>
      <c r="Q225" s="65"/>
      <c r="R225" s="48">
        <f t="shared" si="59"/>
        <v>0</v>
      </c>
      <c r="S225" s="67"/>
      <c r="T225" s="68"/>
      <c r="U225" s="650"/>
      <c r="V225" s="120"/>
      <c r="W225" s="71"/>
      <c r="X225" s="703"/>
    </row>
    <row r="226" spans="1:24" s="5" customFormat="1" ht="29.25" hidden="1" customHeight="1" outlineLevel="2" thickBot="1" x14ac:dyDescent="0.3">
      <c r="A226" s="816"/>
      <c r="B226" s="766"/>
      <c r="C226" s="351" t="s">
        <v>652</v>
      </c>
      <c r="D226" s="363">
        <v>42824</v>
      </c>
      <c r="E226" s="363">
        <v>42824</v>
      </c>
      <c r="F226" s="820"/>
      <c r="G226" s="320"/>
      <c r="H226" s="367"/>
      <c r="I226" s="314"/>
      <c r="J226" s="314"/>
      <c r="K226" s="368"/>
      <c r="L226" s="316"/>
      <c r="M226" s="221"/>
      <c r="N226" s="365" t="str">
        <f t="shared" si="48"/>
        <v>X</v>
      </c>
      <c r="O226" s="72" t="s">
        <v>653</v>
      </c>
      <c r="P226" s="64"/>
      <c r="Q226" s="65"/>
      <c r="R226" s="48">
        <f t="shared" si="59"/>
        <v>0</v>
      </c>
      <c r="S226" s="67"/>
      <c r="T226" s="68"/>
      <c r="U226" s="650"/>
      <c r="V226" s="120"/>
      <c r="W226" s="71"/>
      <c r="X226" s="703"/>
    </row>
    <row r="227" spans="1:24" s="5" customFormat="1" ht="29.25" hidden="1" customHeight="1" outlineLevel="2" thickBot="1" x14ac:dyDescent="0.3">
      <c r="A227" s="816"/>
      <c r="B227" s="766"/>
      <c r="C227" s="351" t="s">
        <v>654</v>
      </c>
      <c r="D227" s="363">
        <v>42859</v>
      </c>
      <c r="E227" s="363">
        <v>42885</v>
      </c>
      <c r="F227" s="820"/>
      <c r="G227" s="320"/>
      <c r="H227" s="367"/>
      <c r="I227" s="314"/>
      <c r="J227" s="314"/>
      <c r="K227" s="368"/>
      <c r="L227" s="316"/>
      <c r="M227" s="221"/>
      <c r="N227" s="365" t="str">
        <f t="shared" si="48"/>
        <v/>
      </c>
      <c r="O227" s="72"/>
      <c r="P227" s="64"/>
      <c r="Q227" s="65"/>
      <c r="R227" s="48">
        <f t="shared" si="59"/>
        <v>0</v>
      </c>
      <c r="S227" s="67"/>
      <c r="T227" s="68"/>
      <c r="U227" s="650"/>
      <c r="V227" s="120"/>
      <c r="W227" s="71"/>
      <c r="X227" s="703"/>
    </row>
    <row r="228" spans="1:24" s="5" customFormat="1" ht="29.25" hidden="1" customHeight="1" outlineLevel="2" thickBot="1" x14ac:dyDescent="0.3">
      <c r="A228" s="816"/>
      <c r="B228" s="766"/>
      <c r="C228" s="351" t="s">
        <v>655</v>
      </c>
      <c r="D228" s="363">
        <v>42873</v>
      </c>
      <c r="E228" s="363">
        <v>42885</v>
      </c>
      <c r="F228" s="820"/>
      <c r="G228" s="320"/>
      <c r="H228" s="367"/>
      <c r="I228" s="314"/>
      <c r="J228" s="314"/>
      <c r="K228" s="368"/>
      <c r="L228" s="316"/>
      <c r="M228" s="221"/>
      <c r="N228" s="365" t="str">
        <f t="shared" si="48"/>
        <v/>
      </c>
      <c r="O228" s="72"/>
      <c r="P228" s="64"/>
      <c r="Q228" s="65"/>
      <c r="R228" s="48">
        <f t="shared" si="59"/>
        <v>0</v>
      </c>
      <c r="S228" s="67"/>
      <c r="T228" s="68"/>
      <c r="U228" s="650"/>
      <c r="V228" s="120"/>
      <c r="W228" s="71"/>
      <c r="X228" s="703"/>
    </row>
    <row r="229" spans="1:24" s="5" customFormat="1" ht="29.25" hidden="1" customHeight="1" outlineLevel="2" thickBot="1" x14ac:dyDescent="0.3">
      <c r="A229" s="816"/>
      <c r="B229" s="823" t="s">
        <v>656</v>
      </c>
      <c r="C229" s="370" t="s">
        <v>657</v>
      </c>
      <c r="D229" s="371">
        <v>42767</v>
      </c>
      <c r="E229" s="371">
        <v>42794</v>
      </c>
      <c r="F229" s="372" t="s">
        <v>658</v>
      </c>
      <c r="G229" s="373"/>
      <c r="H229" s="374"/>
      <c r="I229" s="375"/>
      <c r="J229" s="375"/>
      <c r="K229" s="376"/>
      <c r="L229" s="377"/>
      <c r="M229" s="378">
        <f t="shared" si="53"/>
        <v>27</v>
      </c>
      <c r="N229" s="365" t="str">
        <f t="shared" si="48"/>
        <v/>
      </c>
      <c r="O229" s="379" t="s">
        <v>659</v>
      </c>
      <c r="P229" s="165" t="str">
        <f t="shared" si="56"/>
        <v/>
      </c>
      <c r="Q229" s="166"/>
      <c r="R229" s="48"/>
      <c r="S229" s="168" t="str">
        <f t="shared" si="50"/>
        <v/>
      </c>
      <c r="T229" s="169" t="str">
        <f t="shared" si="57"/>
        <v>Sin Iniciar</v>
      </c>
      <c r="U229" s="651" t="str">
        <f t="shared" si="58"/>
        <v>6</v>
      </c>
      <c r="V229" s="171"/>
      <c r="W229" s="71"/>
      <c r="X229" s="703"/>
    </row>
    <row r="230" spans="1:24" s="5" customFormat="1" ht="29.25" hidden="1" customHeight="1" outlineLevel="2" x14ac:dyDescent="0.25">
      <c r="A230" s="816"/>
      <c r="B230" s="824"/>
      <c r="C230" s="351" t="s">
        <v>660</v>
      </c>
      <c r="D230" s="352">
        <v>42767</v>
      </c>
      <c r="E230" s="352">
        <v>42794</v>
      </c>
      <c r="F230" s="380" t="s">
        <v>658</v>
      </c>
      <c r="G230" s="353"/>
      <c r="H230" s="381"/>
      <c r="I230" s="355"/>
      <c r="J230" s="355"/>
      <c r="K230" s="382"/>
      <c r="L230" s="357"/>
      <c r="M230" s="358">
        <f t="shared" si="53"/>
        <v>27</v>
      </c>
      <c r="N230" s="365" t="str">
        <f t="shared" si="48"/>
        <v/>
      </c>
      <c r="O230" s="360" t="s">
        <v>661</v>
      </c>
      <c r="P230" s="46" t="str">
        <f t="shared" si="56"/>
        <v/>
      </c>
      <c r="Q230" s="47"/>
      <c r="R230" s="48"/>
      <c r="S230" s="49" t="str">
        <f t="shared" si="50"/>
        <v/>
      </c>
      <c r="T230" s="50" t="str">
        <f t="shared" si="57"/>
        <v>Sin Iniciar</v>
      </c>
      <c r="U230" s="649" t="str">
        <f t="shared" si="58"/>
        <v>6</v>
      </c>
      <c r="V230" s="361"/>
      <c r="W230" s="71"/>
      <c r="X230" s="703"/>
    </row>
    <row r="231" spans="1:24" s="5" customFormat="1" ht="29.25" hidden="1" customHeight="1" outlineLevel="2" thickBot="1" x14ac:dyDescent="0.3">
      <c r="A231" s="816"/>
      <c r="B231" s="824"/>
      <c r="C231" s="351" t="s">
        <v>662</v>
      </c>
      <c r="D231" s="831">
        <v>42767</v>
      </c>
      <c r="E231" s="831">
        <v>43089</v>
      </c>
      <c r="F231" s="832" t="s">
        <v>663</v>
      </c>
      <c r="G231" s="383" t="s">
        <v>664</v>
      </c>
      <c r="H231" s="354" t="s">
        <v>302</v>
      </c>
      <c r="I231" s="355" t="s">
        <v>45</v>
      </c>
      <c r="J231" s="355">
        <v>404</v>
      </c>
      <c r="K231" s="384">
        <v>62595</v>
      </c>
      <c r="L231" s="357">
        <f t="shared" si="52"/>
        <v>25288380</v>
      </c>
      <c r="M231" s="358">
        <f>+IF(D$231="","",IF(MONTH($C$2)&lt;MONTH(D$231),"",E$231-D$231))</f>
        <v>322</v>
      </c>
      <c r="N231" s="365" t="str">
        <f t="shared" si="48"/>
        <v>X</v>
      </c>
      <c r="O231" s="360" t="s">
        <v>665</v>
      </c>
      <c r="P231" s="46">
        <f t="shared" si="56"/>
        <v>0.18012422360248448</v>
      </c>
      <c r="Q231" s="47">
        <f>+P231</f>
        <v>0.18012422360248448</v>
      </c>
      <c r="R231" s="48">
        <f t="shared" si="59"/>
        <v>0.18012422360248448</v>
      </c>
      <c r="S231" s="49">
        <f t="shared" si="50"/>
        <v>1</v>
      </c>
      <c r="T231" s="50" t="str">
        <f t="shared" si="57"/>
        <v>Normal</v>
      </c>
      <c r="U231" s="649" t="str">
        <f t="shared" si="58"/>
        <v>J</v>
      </c>
      <c r="V231" s="361"/>
      <c r="W231" s="53">
        <f t="shared" si="51"/>
        <v>0.81987577639751552</v>
      </c>
      <c r="X231" s="703"/>
    </row>
    <row r="232" spans="1:24" s="5" customFormat="1" ht="29.25" hidden="1" customHeight="1" outlineLevel="2" thickBot="1" x14ac:dyDescent="0.3">
      <c r="A232" s="816"/>
      <c r="B232" s="824"/>
      <c r="C232" s="789" t="s">
        <v>666</v>
      </c>
      <c r="D232" s="828"/>
      <c r="E232" s="828"/>
      <c r="F232" s="796"/>
      <c r="G232" s="385" t="s">
        <v>667</v>
      </c>
      <c r="H232" s="310" t="s">
        <v>302</v>
      </c>
      <c r="I232" s="314" t="s">
        <v>45</v>
      </c>
      <c r="J232" s="314">
        <v>108</v>
      </c>
      <c r="K232" s="315">
        <v>70000</v>
      </c>
      <c r="L232" s="316">
        <f t="shared" si="52"/>
        <v>7560000</v>
      </c>
      <c r="M232" s="358">
        <f t="shared" ref="M232:M244" si="60">+IF(D$231="","",IF(MONTH($C$2)&lt;MONTH(D$231),"",E$231-D$231))</f>
        <v>322</v>
      </c>
      <c r="N232" s="365" t="str">
        <f t="shared" si="48"/>
        <v/>
      </c>
      <c r="O232" s="72" t="s">
        <v>668</v>
      </c>
      <c r="P232" s="64" t="str">
        <f t="shared" si="56"/>
        <v/>
      </c>
      <c r="Q232" s="65"/>
      <c r="R232" s="48">
        <f t="shared" si="59"/>
        <v>0</v>
      </c>
      <c r="S232" s="67" t="str">
        <f t="shared" si="50"/>
        <v/>
      </c>
      <c r="T232" s="68" t="str">
        <f t="shared" si="57"/>
        <v>Sin Iniciar</v>
      </c>
      <c r="U232" s="650" t="str">
        <f t="shared" si="58"/>
        <v>6</v>
      </c>
      <c r="V232" s="120"/>
      <c r="W232" s="71">
        <f t="shared" si="51"/>
        <v>1</v>
      </c>
      <c r="X232" s="703"/>
    </row>
    <row r="233" spans="1:24" s="5" customFormat="1" ht="29.25" hidden="1" customHeight="1" outlineLevel="2" thickBot="1" x14ac:dyDescent="0.3">
      <c r="A233" s="816"/>
      <c r="B233" s="824"/>
      <c r="C233" s="789"/>
      <c r="D233" s="828"/>
      <c r="E233" s="828"/>
      <c r="F233" s="796"/>
      <c r="G233" s="385" t="s">
        <v>669</v>
      </c>
      <c r="H233" s="310" t="s">
        <v>367</v>
      </c>
      <c r="I233" s="314" t="s">
        <v>45</v>
      </c>
      <c r="J233" s="314">
        <v>7</v>
      </c>
      <c r="K233" s="315">
        <v>108000</v>
      </c>
      <c r="L233" s="316">
        <f t="shared" si="52"/>
        <v>756000</v>
      </c>
      <c r="M233" s="358">
        <f t="shared" si="60"/>
        <v>322</v>
      </c>
      <c r="N233" s="365" t="str">
        <f t="shared" si="48"/>
        <v/>
      </c>
      <c r="O233" s="72"/>
      <c r="P233" s="64" t="str">
        <f t="shared" si="56"/>
        <v/>
      </c>
      <c r="Q233" s="65"/>
      <c r="R233" s="48">
        <f t="shared" si="59"/>
        <v>0</v>
      </c>
      <c r="S233" s="67" t="str">
        <f t="shared" si="50"/>
        <v/>
      </c>
      <c r="T233" s="68" t="str">
        <f t="shared" si="57"/>
        <v>Sin Iniciar</v>
      </c>
      <c r="U233" s="650" t="str">
        <f t="shared" si="58"/>
        <v>6</v>
      </c>
      <c r="V233" s="120"/>
      <c r="W233" s="71">
        <f t="shared" si="51"/>
        <v>1</v>
      </c>
      <c r="X233" s="703"/>
    </row>
    <row r="234" spans="1:24" s="5" customFormat="1" ht="29.25" hidden="1" customHeight="1" outlineLevel="2" thickBot="1" x14ac:dyDescent="0.3">
      <c r="A234" s="816"/>
      <c r="B234" s="824"/>
      <c r="C234" s="789"/>
      <c r="D234" s="828"/>
      <c r="E234" s="828"/>
      <c r="F234" s="796"/>
      <c r="G234" s="385" t="s">
        <v>670</v>
      </c>
      <c r="H234" s="310" t="s">
        <v>147</v>
      </c>
      <c r="I234" s="314" t="s">
        <v>45</v>
      </c>
      <c r="J234" s="314">
        <v>9</v>
      </c>
      <c r="K234" s="315">
        <v>240000</v>
      </c>
      <c r="L234" s="316">
        <f t="shared" si="52"/>
        <v>2160000</v>
      </c>
      <c r="M234" s="358">
        <f t="shared" si="60"/>
        <v>322</v>
      </c>
      <c r="N234" s="365" t="str">
        <f t="shared" si="48"/>
        <v/>
      </c>
      <c r="O234" s="72"/>
      <c r="P234" s="64" t="str">
        <f t="shared" si="56"/>
        <v/>
      </c>
      <c r="Q234" s="65"/>
      <c r="R234" s="48">
        <f t="shared" si="59"/>
        <v>0</v>
      </c>
      <c r="S234" s="67" t="str">
        <f t="shared" si="50"/>
        <v/>
      </c>
      <c r="T234" s="68" t="str">
        <f t="shared" si="57"/>
        <v>Sin Iniciar</v>
      </c>
      <c r="U234" s="650" t="str">
        <f t="shared" si="58"/>
        <v>6</v>
      </c>
      <c r="V234" s="120"/>
      <c r="W234" s="71">
        <f t="shared" si="51"/>
        <v>1</v>
      </c>
      <c r="X234" s="703"/>
    </row>
    <row r="235" spans="1:24" s="5" customFormat="1" ht="29.25" hidden="1" customHeight="1" outlineLevel="2" thickBot="1" x14ac:dyDescent="0.3">
      <c r="A235" s="816"/>
      <c r="B235" s="824"/>
      <c r="C235" s="789"/>
      <c r="D235" s="828"/>
      <c r="E235" s="828"/>
      <c r="F235" s="796"/>
      <c r="G235" s="385" t="s">
        <v>671</v>
      </c>
      <c r="H235" s="310" t="s">
        <v>302</v>
      </c>
      <c r="I235" s="314" t="s">
        <v>45</v>
      </c>
      <c r="J235" s="314">
        <v>300</v>
      </c>
      <c r="K235" s="315">
        <v>10800</v>
      </c>
      <c r="L235" s="316">
        <f t="shared" si="52"/>
        <v>3240000</v>
      </c>
      <c r="M235" s="358">
        <f t="shared" si="60"/>
        <v>322</v>
      </c>
      <c r="N235" s="365" t="str">
        <f t="shared" si="48"/>
        <v/>
      </c>
      <c r="O235" s="72"/>
      <c r="P235" s="64" t="str">
        <f t="shared" si="56"/>
        <v/>
      </c>
      <c r="Q235" s="65"/>
      <c r="R235" s="48">
        <f t="shared" si="59"/>
        <v>0</v>
      </c>
      <c r="S235" s="67" t="str">
        <f t="shared" si="50"/>
        <v/>
      </c>
      <c r="T235" s="68" t="str">
        <f t="shared" si="57"/>
        <v>Sin Iniciar</v>
      </c>
      <c r="U235" s="650" t="str">
        <f t="shared" si="58"/>
        <v>6</v>
      </c>
      <c r="V235" s="120"/>
      <c r="W235" s="71">
        <f t="shared" si="51"/>
        <v>1</v>
      </c>
      <c r="X235" s="703"/>
    </row>
    <row r="236" spans="1:24" s="5" customFormat="1" ht="29.25" hidden="1" customHeight="1" outlineLevel="2" thickBot="1" x14ac:dyDescent="0.3">
      <c r="A236" s="816"/>
      <c r="B236" s="824"/>
      <c r="C236" s="789"/>
      <c r="D236" s="828"/>
      <c r="E236" s="828"/>
      <c r="F236" s="796"/>
      <c r="G236" s="385" t="s">
        <v>672</v>
      </c>
      <c r="H236" s="310" t="s">
        <v>302</v>
      </c>
      <c r="I236" s="314" t="s">
        <v>45</v>
      </c>
      <c r="J236" s="314">
        <v>98</v>
      </c>
      <c r="K236" s="315">
        <v>66122</v>
      </c>
      <c r="L236" s="316">
        <f t="shared" si="52"/>
        <v>6479956</v>
      </c>
      <c r="M236" s="358">
        <f t="shared" si="60"/>
        <v>322</v>
      </c>
      <c r="N236" s="365" t="str">
        <f t="shared" si="48"/>
        <v/>
      </c>
      <c r="O236" s="72"/>
      <c r="P236" s="64" t="str">
        <f t="shared" si="56"/>
        <v/>
      </c>
      <c r="Q236" s="65"/>
      <c r="R236" s="48">
        <f t="shared" si="59"/>
        <v>0</v>
      </c>
      <c r="S236" s="67" t="str">
        <f t="shared" si="50"/>
        <v/>
      </c>
      <c r="T236" s="68" t="str">
        <f t="shared" si="57"/>
        <v>Sin Iniciar</v>
      </c>
      <c r="U236" s="650" t="str">
        <f t="shared" si="58"/>
        <v>6</v>
      </c>
      <c r="V236" s="120"/>
      <c r="W236" s="71">
        <f t="shared" si="51"/>
        <v>1</v>
      </c>
      <c r="X236" s="703"/>
    </row>
    <row r="237" spans="1:24" s="5" customFormat="1" ht="29.25" hidden="1" customHeight="1" outlineLevel="2" thickBot="1" x14ac:dyDescent="0.3">
      <c r="A237" s="816"/>
      <c r="B237" s="824"/>
      <c r="C237" s="789" t="s">
        <v>673</v>
      </c>
      <c r="D237" s="828"/>
      <c r="E237" s="828"/>
      <c r="F237" s="796"/>
      <c r="G237" s="385" t="s">
        <v>674</v>
      </c>
      <c r="H237" s="310" t="s">
        <v>367</v>
      </c>
      <c r="I237" s="314" t="s">
        <v>45</v>
      </c>
      <c r="J237" s="314">
        <v>8</v>
      </c>
      <c r="K237" s="315">
        <v>270000</v>
      </c>
      <c r="L237" s="316">
        <f t="shared" si="52"/>
        <v>2160000</v>
      </c>
      <c r="M237" s="358">
        <f t="shared" si="60"/>
        <v>322</v>
      </c>
      <c r="N237" s="365" t="str">
        <f t="shared" si="48"/>
        <v/>
      </c>
      <c r="O237" s="72" t="s">
        <v>675</v>
      </c>
      <c r="P237" s="64" t="str">
        <f t="shared" si="56"/>
        <v/>
      </c>
      <c r="Q237" s="65"/>
      <c r="R237" s="48">
        <f t="shared" si="59"/>
        <v>0</v>
      </c>
      <c r="S237" s="67" t="str">
        <f t="shared" si="50"/>
        <v/>
      </c>
      <c r="T237" s="68" t="str">
        <f t="shared" si="57"/>
        <v>Sin Iniciar</v>
      </c>
      <c r="U237" s="650" t="str">
        <f t="shared" si="58"/>
        <v>6</v>
      </c>
      <c r="V237" s="120"/>
      <c r="W237" s="71">
        <f t="shared" si="51"/>
        <v>1</v>
      </c>
      <c r="X237" s="703"/>
    </row>
    <row r="238" spans="1:24" s="5" customFormat="1" ht="29.25" hidden="1" customHeight="1" outlineLevel="2" thickBot="1" x14ac:dyDescent="0.3">
      <c r="A238" s="816"/>
      <c r="B238" s="824"/>
      <c r="C238" s="789"/>
      <c r="D238" s="828"/>
      <c r="E238" s="828"/>
      <c r="F238" s="796"/>
      <c r="G238" s="385" t="s">
        <v>676</v>
      </c>
      <c r="H238" s="310" t="s">
        <v>39</v>
      </c>
      <c r="I238" s="314" t="s">
        <v>45</v>
      </c>
      <c r="J238" s="314">
        <v>6</v>
      </c>
      <c r="K238" s="315">
        <v>16679880</v>
      </c>
      <c r="L238" s="316">
        <f t="shared" si="52"/>
        <v>100079280</v>
      </c>
      <c r="M238" s="358">
        <f t="shared" si="60"/>
        <v>322</v>
      </c>
      <c r="N238" s="365" t="str">
        <f t="shared" si="48"/>
        <v/>
      </c>
      <c r="O238" s="72"/>
      <c r="P238" s="64" t="str">
        <f t="shared" si="56"/>
        <v/>
      </c>
      <c r="Q238" s="65"/>
      <c r="R238" s="48">
        <f t="shared" si="59"/>
        <v>0</v>
      </c>
      <c r="S238" s="67" t="str">
        <f t="shared" si="50"/>
        <v/>
      </c>
      <c r="T238" s="68" t="str">
        <f t="shared" si="57"/>
        <v>Sin Iniciar</v>
      </c>
      <c r="U238" s="650" t="str">
        <f t="shared" si="58"/>
        <v>6</v>
      </c>
      <c r="V238" s="120"/>
      <c r="W238" s="71">
        <f t="shared" si="51"/>
        <v>1</v>
      </c>
      <c r="X238" s="703"/>
    </row>
    <row r="239" spans="1:24" s="5" customFormat="1" ht="29.25" hidden="1" customHeight="1" outlineLevel="2" thickBot="1" x14ac:dyDescent="0.3">
      <c r="A239" s="816"/>
      <c r="B239" s="824"/>
      <c r="C239" s="804" t="s">
        <v>677</v>
      </c>
      <c r="D239" s="828"/>
      <c r="E239" s="828"/>
      <c r="F239" s="796"/>
      <c r="G239" s="385" t="s">
        <v>678</v>
      </c>
      <c r="H239" s="310" t="s">
        <v>104</v>
      </c>
      <c r="I239" s="314" t="s">
        <v>45</v>
      </c>
      <c r="J239" s="314">
        <v>21</v>
      </c>
      <c r="K239" s="315">
        <v>25714</v>
      </c>
      <c r="L239" s="316">
        <f t="shared" si="52"/>
        <v>539994</v>
      </c>
      <c r="M239" s="358">
        <f t="shared" si="60"/>
        <v>322</v>
      </c>
      <c r="N239" s="365" t="str">
        <f t="shared" si="48"/>
        <v/>
      </c>
      <c r="O239" s="72"/>
      <c r="P239" s="64" t="str">
        <f t="shared" si="56"/>
        <v/>
      </c>
      <c r="Q239" s="65"/>
      <c r="R239" s="48">
        <f t="shared" si="59"/>
        <v>0</v>
      </c>
      <c r="S239" s="67" t="str">
        <f t="shared" si="50"/>
        <v/>
      </c>
      <c r="T239" s="68" t="str">
        <f t="shared" si="57"/>
        <v>Sin Iniciar</v>
      </c>
      <c r="U239" s="650" t="str">
        <f t="shared" si="58"/>
        <v>6</v>
      </c>
      <c r="V239" s="120"/>
      <c r="W239" s="71">
        <f t="shared" si="51"/>
        <v>1</v>
      </c>
      <c r="X239" s="703"/>
    </row>
    <row r="240" spans="1:24" s="5" customFormat="1" ht="29.25" hidden="1" customHeight="1" outlineLevel="2" thickBot="1" x14ac:dyDescent="0.3">
      <c r="A240" s="816"/>
      <c r="B240" s="824"/>
      <c r="C240" s="804"/>
      <c r="D240" s="828"/>
      <c r="E240" s="828"/>
      <c r="F240" s="796"/>
      <c r="G240" s="385" t="s">
        <v>679</v>
      </c>
      <c r="H240" s="310" t="s">
        <v>104</v>
      </c>
      <c r="I240" s="314" t="s">
        <v>45</v>
      </c>
      <c r="J240" s="314">
        <v>1</v>
      </c>
      <c r="K240" s="315">
        <v>5454000</v>
      </c>
      <c r="L240" s="316">
        <f t="shared" si="52"/>
        <v>5454000</v>
      </c>
      <c r="M240" s="358">
        <f t="shared" si="60"/>
        <v>322</v>
      </c>
      <c r="N240" s="365" t="str">
        <f t="shared" si="48"/>
        <v/>
      </c>
      <c r="O240" s="72"/>
      <c r="P240" s="64" t="str">
        <f t="shared" si="56"/>
        <v/>
      </c>
      <c r="Q240" s="65"/>
      <c r="R240" s="48">
        <f t="shared" si="59"/>
        <v>0</v>
      </c>
      <c r="S240" s="67" t="str">
        <f t="shared" si="50"/>
        <v/>
      </c>
      <c r="T240" s="68" t="str">
        <f t="shared" si="57"/>
        <v>Sin Iniciar</v>
      </c>
      <c r="U240" s="650" t="str">
        <f t="shared" si="58"/>
        <v>6</v>
      </c>
      <c r="V240" s="120"/>
      <c r="W240" s="71">
        <f t="shared" si="51"/>
        <v>1</v>
      </c>
      <c r="X240" s="703"/>
    </row>
    <row r="241" spans="1:24" s="5" customFormat="1" ht="29.25" hidden="1" customHeight="1" outlineLevel="2" thickBot="1" x14ac:dyDescent="0.3">
      <c r="A241" s="816"/>
      <c r="B241" s="824"/>
      <c r="C241" s="789" t="s">
        <v>680</v>
      </c>
      <c r="D241" s="828"/>
      <c r="E241" s="828"/>
      <c r="F241" s="796"/>
      <c r="G241" s="385" t="s">
        <v>681</v>
      </c>
      <c r="H241" s="310" t="s">
        <v>104</v>
      </c>
      <c r="I241" s="314" t="s">
        <v>45</v>
      </c>
      <c r="J241" s="314">
        <v>500</v>
      </c>
      <c r="K241" s="315">
        <v>6480</v>
      </c>
      <c r="L241" s="316">
        <f t="shared" si="52"/>
        <v>3240000</v>
      </c>
      <c r="M241" s="358">
        <f t="shared" si="60"/>
        <v>322</v>
      </c>
      <c r="N241" s="365" t="str">
        <f t="shared" si="48"/>
        <v/>
      </c>
      <c r="O241" s="72" t="s">
        <v>682</v>
      </c>
      <c r="P241" s="64" t="str">
        <f t="shared" si="56"/>
        <v/>
      </c>
      <c r="Q241" s="65"/>
      <c r="R241" s="48">
        <f t="shared" si="59"/>
        <v>0</v>
      </c>
      <c r="S241" s="67" t="str">
        <f t="shared" si="50"/>
        <v/>
      </c>
      <c r="T241" s="68" t="str">
        <f t="shared" si="57"/>
        <v>Sin Iniciar</v>
      </c>
      <c r="U241" s="650" t="str">
        <f t="shared" si="58"/>
        <v>6</v>
      </c>
      <c r="V241" s="120"/>
      <c r="W241" s="71">
        <f t="shared" si="51"/>
        <v>1</v>
      </c>
      <c r="X241" s="703"/>
    </row>
    <row r="242" spans="1:24" s="5" customFormat="1" ht="29.25" hidden="1" customHeight="1" outlineLevel="2" thickBot="1" x14ac:dyDescent="0.3">
      <c r="A242" s="816"/>
      <c r="B242" s="824"/>
      <c r="C242" s="789"/>
      <c r="D242" s="828"/>
      <c r="E242" s="828"/>
      <c r="F242" s="796"/>
      <c r="G242" s="385" t="s">
        <v>683</v>
      </c>
      <c r="H242" s="310" t="s">
        <v>104</v>
      </c>
      <c r="I242" s="314" t="s">
        <v>45</v>
      </c>
      <c r="J242" s="314">
        <v>3200</v>
      </c>
      <c r="K242" s="315">
        <v>1013</v>
      </c>
      <c r="L242" s="316">
        <f t="shared" si="52"/>
        <v>3241600</v>
      </c>
      <c r="M242" s="358">
        <f t="shared" si="60"/>
        <v>322</v>
      </c>
      <c r="N242" s="365" t="str">
        <f t="shared" si="48"/>
        <v/>
      </c>
      <c r="O242" s="72"/>
      <c r="P242" s="64" t="str">
        <f t="shared" si="56"/>
        <v/>
      </c>
      <c r="Q242" s="65"/>
      <c r="R242" s="48">
        <f t="shared" si="59"/>
        <v>0</v>
      </c>
      <c r="S242" s="67" t="str">
        <f t="shared" si="50"/>
        <v/>
      </c>
      <c r="T242" s="68" t="str">
        <f t="shared" si="57"/>
        <v>Sin Iniciar</v>
      </c>
      <c r="U242" s="650" t="str">
        <f t="shared" si="58"/>
        <v>6</v>
      </c>
      <c r="V242" s="120"/>
      <c r="W242" s="71">
        <f t="shared" si="51"/>
        <v>1</v>
      </c>
      <c r="X242" s="703"/>
    </row>
    <row r="243" spans="1:24" s="5" customFormat="1" ht="29.25" hidden="1" customHeight="1" outlineLevel="2" thickBot="1" x14ac:dyDescent="0.3">
      <c r="A243" s="816"/>
      <c r="B243" s="824"/>
      <c r="C243" s="789"/>
      <c r="D243" s="828"/>
      <c r="E243" s="828"/>
      <c r="F243" s="796"/>
      <c r="G243" s="385" t="s">
        <v>684</v>
      </c>
      <c r="H243" s="310" t="s">
        <v>104</v>
      </c>
      <c r="I243" s="314" t="s">
        <v>45</v>
      </c>
      <c r="J243" s="314">
        <v>1000</v>
      </c>
      <c r="K243" s="315">
        <v>5400</v>
      </c>
      <c r="L243" s="316">
        <f t="shared" si="52"/>
        <v>5400000</v>
      </c>
      <c r="M243" s="358">
        <f t="shared" si="60"/>
        <v>322</v>
      </c>
      <c r="N243" s="365" t="str">
        <f t="shared" si="48"/>
        <v/>
      </c>
      <c r="O243" s="72"/>
      <c r="P243" s="64" t="str">
        <f t="shared" si="56"/>
        <v/>
      </c>
      <c r="Q243" s="65"/>
      <c r="R243" s="48">
        <f t="shared" si="59"/>
        <v>0</v>
      </c>
      <c r="S243" s="67" t="str">
        <f t="shared" si="50"/>
        <v/>
      </c>
      <c r="T243" s="68" t="str">
        <f t="shared" si="57"/>
        <v>Sin Iniciar</v>
      </c>
      <c r="U243" s="650" t="str">
        <f t="shared" si="58"/>
        <v>6</v>
      </c>
      <c r="V243" s="120"/>
      <c r="W243" s="71">
        <f t="shared" si="51"/>
        <v>1</v>
      </c>
      <c r="X243" s="703"/>
    </row>
    <row r="244" spans="1:24" s="5" customFormat="1" ht="29.25" hidden="1" customHeight="1" outlineLevel="2" x14ac:dyDescent="0.25">
      <c r="A244" s="816"/>
      <c r="B244" s="824"/>
      <c r="C244" s="805"/>
      <c r="D244" s="829"/>
      <c r="E244" s="829"/>
      <c r="F244" s="796"/>
      <c r="G244" s="386" t="s">
        <v>685</v>
      </c>
      <c r="H244" s="324" t="s">
        <v>104</v>
      </c>
      <c r="I244" s="328" t="s">
        <v>45</v>
      </c>
      <c r="J244" s="328">
        <v>34</v>
      </c>
      <c r="K244" s="329">
        <v>142941</v>
      </c>
      <c r="L244" s="330">
        <f t="shared" si="52"/>
        <v>4859994</v>
      </c>
      <c r="M244" s="358">
        <f t="shared" si="60"/>
        <v>322</v>
      </c>
      <c r="N244" s="365" t="str">
        <f t="shared" si="48"/>
        <v/>
      </c>
      <c r="O244" s="333"/>
      <c r="P244" s="334" t="str">
        <f t="shared" si="56"/>
        <v/>
      </c>
      <c r="Q244" s="133"/>
      <c r="R244" s="48">
        <f t="shared" si="59"/>
        <v>0</v>
      </c>
      <c r="S244" s="336" t="str">
        <f t="shared" si="50"/>
        <v/>
      </c>
      <c r="T244" s="337" t="str">
        <f t="shared" si="57"/>
        <v>Sin Iniciar</v>
      </c>
      <c r="U244" s="652" t="str">
        <f t="shared" si="58"/>
        <v>6</v>
      </c>
      <c r="V244" s="134"/>
      <c r="W244" s="387">
        <f t="shared" si="51"/>
        <v>1</v>
      </c>
      <c r="X244" s="703"/>
    </row>
    <row r="245" spans="1:24" s="5" customFormat="1" ht="29.25" hidden="1" customHeight="1" outlineLevel="2" x14ac:dyDescent="0.25">
      <c r="A245" s="816"/>
      <c r="B245" s="824"/>
      <c r="C245" s="388" t="s">
        <v>686</v>
      </c>
      <c r="D245" s="389">
        <v>42820</v>
      </c>
      <c r="E245" s="389">
        <v>42824</v>
      </c>
      <c r="F245" s="796"/>
      <c r="G245" s="386"/>
      <c r="H245" s="324"/>
      <c r="I245" s="328"/>
      <c r="J245" s="328"/>
      <c r="K245" s="329"/>
      <c r="L245" s="330"/>
      <c r="M245" s="331">
        <f t="shared" si="53"/>
        <v>4</v>
      </c>
      <c r="N245" s="365" t="str">
        <f t="shared" si="48"/>
        <v>X</v>
      </c>
      <c r="O245" s="333" t="s">
        <v>687</v>
      </c>
      <c r="P245" s="334">
        <f t="shared" si="56"/>
        <v>1</v>
      </c>
      <c r="Q245" s="133">
        <f>+P245</f>
        <v>1</v>
      </c>
      <c r="R245" s="48">
        <f t="shared" si="59"/>
        <v>1</v>
      </c>
      <c r="S245" s="336">
        <f t="shared" si="50"/>
        <v>1</v>
      </c>
      <c r="T245" s="337" t="str">
        <f t="shared" si="57"/>
        <v>Terminado</v>
      </c>
      <c r="U245" s="652" t="str">
        <f t="shared" si="58"/>
        <v>B</v>
      </c>
      <c r="V245" s="134"/>
      <c r="W245" s="390"/>
      <c r="X245" s="703"/>
    </row>
    <row r="246" spans="1:24" s="5" customFormat="1" ht="29.25" hidden="1" customHeight="1" outlineLevel="2" thickBot="1" x14ac:dyDescent="0.3">
      <c r="A246" s="816"/>
      <c r="B246" s="825"/>
      <c r="C246" s="391" t="s">
        <v>688</v>
      </c>
      <c r="D246" s="392">
        <v>42767</v>
      </c>
      <c r="E246" s="392">
        <v>42824</v>
      </c>
      <c r="F246" s="830"/>
      <c r="G246" s="393"/>
      <c r="H246" s="339"/>
      <c r="I246" s="343"/>
      <c r="J246" s="343"/>
      <c r="K246" s="344"/>
      <c r="L246" s="345"/>
      <c r="M246" s="224">
        <f t="shared" si="53"/>
        <v>57</v>
      </c>
      <c r="N246" s="365" t="str">
        <f t="shared" si="48"/>
        <v>X</v>
      </c>
      <c r="O246" s="225" t="s">
        <v>689</v>
      </c>
      <c r="P246" s="82">
        <f t="shared" si="56"/>
        <v>1</v>
      </c>
      <c r="Q246" s="83">
        <f>+P246</f>
        <v>1</v>
      </c>
      <c r="R246" s="48">
        <f t="shared" si="59"/>
        <v>1</v>
      </c>
      <c r="S246" s="85">
        <f t="shared" si="50"/>
        <v>1</v>
      </c>
      <c r="T246" s="86" t="str">
        <f t="shared" si="57"/>
        <v>Terminado</v>
      </c>
      <c r="U246" s="653" t="str">
        <f t="shared" si="58"/>
        <v>B</v>
      </c>
      <c r="V246" s="156"/>
      <c r="W246" s="394"/>
      <c r="X246" s="703"/>
    </row>
    <row r="247" spans="1:24" s="5" customFormat="1" ht="29.25" hidden="1" customHeight="1" outlineLevel="2" thickBot="1" x14ac:dyDescent="0.3">
      <c r="A247" s="816"/>
      <c r="B247" s="823" t="s">
        <v>690</v>
      </c>
      <c r="C247" s="826" t="s">
        <v>691</v>
      </c>
      <c r="D247" s="827">
        <v>42767</v>
      </c>
      <c r="E247" s="827">
        <v>43089</v>
      </c>
      <c r="F247" s="795" t="s">
        <v>692</v>
      </c>
      <c r="G247" s="395" t="s">
        <v>693</v>
      </c>
      <c r="H247" s="303" t="s">
        <v>147</v>
      </c>
      <c r="I247" s="307" t="s">
        <v>45</v>
      </c>
      <c r="J247" s="396">
        <v>36</v>
      </c>
      <c r="K247" s="308">
        <v>15000</v>
      </c>
      <c r="L247" s="309">
        <f>+K247*J247</f>
        <v>540000</v>
      </c>
      <c r="M247" s="109">
        <f t="shared" si="53"/>
        <v>322</v>
      </c>
      <c r="N247" s="365" t="str">
        <f t="shared" si="48"/>
        <v>X</v>
      </c>
      <c r="O247" s="219" t="s">
        <v>694</v>
      </c>
      <c r="P247" s="136">
        <f t="shared" si="56"/>
        <v>0.18012422360248448</v>
      </c>
      <c r="Q247" s="137">
        <f>+P247</f>
        <v>0.18012422360248448</v>
      </c>
      <c r="R247" s="48">
        <f t="shared" si="59"/>
        <v>0.18012422360248448</v>
      </c>
      <c r="S247" s="139">
        <f t="shared" si="50"/>
        <v>1</v>
      </c>
      <c r="T247" s="140" t="str">
        <f t="shared" si="57"/>
        <v>Normal</v>
      </c>
      <c r="U247" s="648" t="str">
        <f t="shared" si="58"/>
        <v>J</v>
      </c>
      <c r="V247" s="142"/>
      <c r="W247" s="71">
        <f t="shared" si="51"/>
        <v>0.81987577639751552</v>
      </c>
      <c r="X247" s="703"/>
    </row>
    <row r="248" spans="1:24" s="5" customFormat="1" ht="29.25" hidden="1" customHeight="1" outlineLevel="2" thickBot="1" x14ac:dyDescent="0.3">
      <c r="A248" s="816"/>
      <c r="B248" s="824"/>
      <c r="C248" s="789"/>
      <c r="D248" s="828"/>
      <c r="E248" s="828"/>
      <c r="F248" s="796"/>
      <c r="G248" s="385" t="s">
        <v>695</v>
      </c>
      <c r="H248" s="310" t="s">
        <v>104</v>
      </c>
      <c r="I248" s="314" t="s">
        <v>45</v>
      </c>
      <c r="J248" s="397">
        <v>39</v>
      </c>
      <c r="K248" s="315">
        <v>22154</v>
      </c>
      <c r="L248" s="316">
        <f t="shared" si="52"/>
        <v>864006</v>
      </c>
      <c r="M248" s="221" t="str">
        <f t="shared" si="53"/>
        <v/>
      </c>
      <c r="N248" s="365" t="str">
        <f t="shared" si="48"/>
        <v/>
      </c>
      <c r="O248" s="72"/>
      <c r="P248" s="64" t="str">
        <f t="shared" si="56"/>
        <v/>
      </c>
      <c r="Q248" s="65"/>
      <c r="R248" s="48"/>
      <c r="S248" s="67" t="str">
        <f t="shared" si="50"/>
        <v/>
      </c>
      <c r="T248" s="68" t="str">
        <f t="shared" si="57"/>
        <v>Sin Iniciar</v>
      </c>
      <c r="U248" s="650" t="str">
        <f t="shared" si="58"/>
        <v>6</v>
      </c>
      <c r="V248" s="120"/>
      <c r="W248" s="71">
        <f t="shared" si="51"/>
        <v>1</v>
      </c>
      <c r="X248" s="703"/>
    </row>
    <row r="249" spans="1:24" s="5" customFormat="1" ht="29.25" hidden="1" customHeight="1" outlineLevel="2" thickBot="1" x14ac:dyDescent="0.3">
      <c r="A249" s="816"/>
      <c r="B249" s="824"/>
      <c r="C249" s="789"/>
      <c r="D249" s="828"/>
      <c r="E249" s="828"/>
      <c r="F249" s="796"/>
      <c r="G249" s="385" t="s">
        <v>696</v>
      </c>
      <c r="H249" s="310" t="s">
        <v>104</v>
      </c>
      <c r="I249" s="314" t="s">
        <v>45</v>
      </c>
      <c r="J249" s="397">
        <v>40</v>
      </c>
      <c r="K249" s="315">
        <v>135000</v>
      </c>
      <c r="L249" s="316">
        <f t="shared" si="52"/>
        <v>5400000</v>
      </c>
      <c r="M249" s="221" t="str">
        <f t="shared" si="53"/>
        <v/>
      </c>
      <c r="N249" s="365" t="str">
        <f t="shared" si="48"/>
        <v/>
      </c>
      <c r="O249" s="72"/>
      <c r="P249" s="64" t="str">
        <f t="shared" si="56"/>
        <v/>
      </c>
      <c r="Q249" s="65"/>
      <c r="R249" s="48"/>
      <c r="S249" s="67" t="str">
        <f t="shared" si="50"/>
        <v/>
      </c>
      <c r="T249" s="68" t="str">
        <f t="shared" si="57"/>
        <v>Sin Iniciar</v>
      </c>
      <c r="U249" s="650" t="str">
        <f t="shared" si="58"/>
        <v>6</v>
      </c>
      <c r="V249" s="120"/>
      <c r="W249" s="71">
        <f t="shared" si="51"/>
        <v>1</v>
      </c>
      <c r="X249" s="703"/>
    </row>
    <row r="250" spans="1:24" s="5" customFormat="1" ht="29.25" hidden="1" customHeight="1" outlineLevel="2" thickBot="1" x14ac:dyDescent="0.3">
      <c r="A250" s="816"/>
      <c r="B250" s="824"/>
      <c r="C250" s="789"/>
      <c r="D250" s="828"/>
      <c r="E250" s="828"/>
      <c r="F250" s="796"/>
      <c r="G250" s="398" t="s">
        <v>697</v>
      </c>
      <c r="H250" s="310" t="s">
        <v>147</v>
      </c>
      <c r="I250" s="314" t="s">
        <v>45</v>
      </c>
      <c r="J250" s="397">
        <v>38</v>
      </c>
      <c r="K250" s="315">
        <v>28421</v>
      </c>
      <c r="L250" s="316">
        <f t="shared" si="52"/>
        <v>1079998</v>
      </c>
      <c r="M250" s="221" t="str">
        <f t="shared" si="53"/>
        <v/>
      </c>
      <c r="N250" s="365" t="str">
        <f t="shared" si="48"/>
        <v/>
      </c>
      <c r="O250" s="72"/>
      <c r="P250" s="64" t="str">
        <f t="shared" si="56"/>
        <v/>
      </c>
      <c r="Q250" s="65"/>
      <c r="R250" s="48"/>
      <c r="S250" s="67" t="str">
        <f t="shared" si="50"/>
        <v/>
      </c>
      <c r="T250" s="68" t="str">
        <f t="shared" si="57"/>
        <v>Sin Iniciar</v>
      </c>
      <c r="U250" s="650" t="str">
        <f t="shared" si="58"/>
        <v>6</v>
      </c>
      <c r="V250" s="120"/>
      <c r="W250" s="71">
        <f t="shared" si="51"/>
        <v>1</v>
      </c>
      <c r="X250" s="703"/>
    </row>
    <row r="251" spans="1:24" s="5" customFormat="1" ht="29.25" hidden="1" customHeight="1" outlineLevel="2" thickBot="1" x14ac:dyDescent="0.3">
      <c r="A251" s="816"/>
      <c r="B251" s="824"/>
      <c r="C251" s="789"/>
      <c r="D251" s="828"/>
      <c r="E251" s="828"/>
      <c r="F251" s="796"/>
      <c r="G251" s="398" t="s">
        <v>698</v>
      </c>
      <c r="H251" s="310" t="s">
        <v>104</v>
      </c>
      <c r="I251" s="314" t="s">
        <v>45</v>
      </c>
      <c r="J251" s="397">
        <v>3</v>
      </c>
      <c r="K251" s="315">
        <v>324000</v>
      </c>
      <c r="L251" s="316">
        <f t="shared" si="52"/>
        <v>972000</v>
      </c>
      <c r="M251" s="221" t="str">
        <f t="shared" si="53"/>
        <v/>
      </c>
      <c r="N251" s="365" t="str">
        <f t="shared" si="48"/>
        <v/>
      </c>
      <c r="O251" s="72"/>
      <c r="P251" s="64" t="str">
        <f t="shared" si="56"/>
        <v/>
      </c>
      <c r="Q251" s="65"/>
      <c r="R251" s="48"/>
      <c r="S251" s="67" t="str">
        <f t="shared" si="50"/>
        <v/>
      </c>
      <c r="T251" s="68" t="str">
        <f t="shared" si="57"/>
        <v>Sin Iniciar</v>
      </c>
      <c r="U251" s="650" t="str">
        <f t="shared" si="58"/>
        <v>6</v>
      </c>
      <c r="V251" s="120"/>
      <c r="W251" s="71">
        <f t="shared" si="51"/>
        <v>1</v>
      </c>
      <c r="X251" s="703"/>
    </row>
    <row r="252" spans="1:24" s="5" customFormat="1" ht="29.25" hidden="1" customHeight="1" outlineLevel="2" thickBot="1" x14ac:dyDescent="0.3">
      <c r="A252" s="816"/>
      <c r="B252" s="824"/>
      <c r="C252" s="789"/>
      <c r="D252" s="828"/>
      <c r="E252" s="828"/>
      <c r="F252" s="796"/>
      <c r="G252" s="398" t="s">
        <v>699</v>
      </c>
      <c r="H252" s="310" t="s">
        <v>302</v>
      </c>
      <c r="I252" s="314" t="s">
        <v>45</v>
      </c>
      <c r="J252" s="397">
        <v>60</v>
      </c>
      <c r="K252" s="315"/>
      <c r="L252" s="316">
        <f t="shared" si="52"/>
        <v>0</v>
      </c>
      <c r="M252" s="221" t="str">
        <f t="shared" si="53"/>
        <v/>
      </c>
      <c r="N252" s="365" t="str">
        <f t="shared" si="48"/>
        <v/>
      </c>
      <c r="O252" s="72"/>
      <c r="P252" s="64" t="str">
        <f t="shared" si="56"/>
        <v/>
      </c>
      <c r="Q252" s="65"/>
      <c r="R252" s="48"/>
      <c r="S252" s="67" t="str">
        <f t="shared" si="50"/>
        <v/>
      </c>
      <c r="T252" s="68" t="str">
        <f t="shared" si="57"/>
        <v>Sin Iniciar</v>
      </c>
      <c r="U252" s="650" t="str">
        <f t="shared" si="58"/>
        <v>6</v>
      </c>
      <c r="V252" s="120"/>
      <c r="W252" s="71">
        <f t="shared" si="51"/>
        <v>1</v>
      </c>
      <c r="X252" s="703"/>
    </row>
    <row r="253" spans="1:24" s="5" customFormat="1" ht="29.25" hidden="1" customHeight="1" outlineLevel="2" thickBot="1" x14ac:dyDescent="0.3">
      <c r="A253" s="816"/>
      <c r="B253" s="824"/>
      <c r="C253" s="789"/>
      <c r="D253" s="828"/>
      <c r="E253" s="828"/>
      <c r="F253" s="796"/>
      <c r="G253" s="398" t="s">
        <v>700</v>
      </c>
      <c r="H253" s="310" t="s">
        <v>39</v>
      </c>
      <c r="I253" s="314" t="s">
        <v>45</v>
      </c>
      <c r="J253" s="399">
        <v>5</v>
      </c>
      <c r="K253" s="315">
        <v>23085456</v>
      </c>
      <c r="L253" s="316">
        <f t="shared" si="52"/>
        <v>115427280</v>
      </c>
      <c r="M253" s="221" t="str">
        <f t="shared" si="53"/>
        <v/>
      </c>
      <c r="N253" s="365" t="str">
        <f t="shared" si="48"/>
        <v/>
      </c>
      <c r="O253" s="72"/>
      <c r="P253" s="64" t="str">
        <f t="shared" si="56"/>
        <v/>
      </c>
      <c r="Q253" s="65"/>
      <c r="R253" s="48"/>
      <c r="S253" s="67" t="str">
        <f t="shared" si="50"/>
        <v/>
      </c>
      <c r="T253" s="68" t="str">
        <f t="shared" si="57"/>
        <v>Sin Iniciar</v>
      </c>
      <c r="U253" s="650" t="str">
        <f t="shared" si="58"/>
        <v>6</v>
      </c>
      <c r="V253" s="120"/>
      <c r="W253" s="71">
        <f t="shared" si="51"/>
        <v>1</v>
      </c>
      <c r="X253" s="703"/>
    </row>
    <row r="254" spans="1:24" s="5" customFormat="1" ht="29.25" hidden="1" customHeight="1" outlineLevel="2" thickBot="1" x14ac:dyDescent="0.3">
      <c r="A254" s="816"/>
      <c r="B254" s="824"/>
      <c r="C254" s="789" t="s">
        <v>701</v>
      </c>
      <c r="D254" s="828"/>
      <c r="E254" s="828"/>
      <c r="F254" s="796"/>
      <c r="G254" s="398" t="s">
        <v>702</v>
      </c>
      <c r="H254" s="310" t="s">
        <v>104</v>
      </c>
      <c r="I254" s="314" t="s">
        <v>45</v>
      </c>
      <c r="J254" s="397">
        <v>41</v>
      </c>
      <c r="K254" s="315">
        <v>79024</v>
      </c>
      <c r="L254" s="316">
        <f t="shared" si="52"/>
        <v>3239984</v>
      </c>
      <c r="M254" s="221" t="str">
        <f t="shared" si="53"/>
        <v/>
      </c>
      <c r="N254" s="365" t="str">
        <f t="shared" si="48"/>
        <v/>
      </c>
      <c r="O254" s="72"/>
      <c r="P254" s="64" t="str">
        <f t="shared" si="56"/>
        <v/>
      </c>
      <c r="Q254" s="65"/>
      <c r="R254" s="48"/>
      <c r="S254" s="67" t="str">
        <f t="shared" si="50"/>
        <v/>
      </c>
      <c r="T254" s="68" t="str">
        <f t="shared" si="57"/>
        <v>Sin Iniciar</v>
      </c>
      <c r="U254" s="650" t="str">
        <f t="shared" si="58"/>
        <v>6</v>
      </c>
      <c r="V254" s="120"/>
      <c r="W254" s="71">
        <f t="shared" si="51"/>
        <v>1</v>
      </c>
      <c r="X254" s="703"/>
    </row>
    <row r="255" spans="1:24" s="5" customFormat="1" ht="29.25" hidden="1" customHeight="1" outlineLevel="2" thickBot="1" x14ac:dyDescent="0.3">
      <c r="A255" s="816"/>
      <c r="B255" s="824"/>
      <c r="C255" s="789"/>
      <c r="D255" s="828"/>
      <c r="E255" s="828"/>
      <c r="F255" s="796"/>
      <c r="G255" s="398" t="s">
        <v>703</v>
      </c>
      <c r="H255" s="310" t="s">
        <v>372</v>
      </c>
      <c r="I255" s="314" t="s">
        <v>45</v>
      </c>
      <c r="J255" s="397">
        <v>4</v>
      </c>
      <c r="K255" s="315">
        <v>270000</v>
      </c>
      <c r="L255" s="316">
        <f t="shared" si="52"/>
        <v>1080000</v>
      </c>
      <c r="M255" s="221" t="str">
        <f t="shared" si="53"/>
        <v/>
      </c>
      <c r="N255" s="365" t="str">
        <f t="shared" si="48"/>
        <v/>
      </c>
      <c r="O255" s="72"/>
      <c r="P255" s="64" t="str">
        <f t="shared" si="56"/>
        <v/>
      </c>
      <c r="Q255" s="65"/>
      <c r="R255" s="48"/>
      <c r="S255" s="67" t="str">
        <f t="shared" si="50"/>
        <v/>
      </c>
      <c r="T255" s="68" t="str">
        <f t="shared" si="57"/>
        <v>Sin Iniciar</v>
      </c>
      <c r="U255" s="650" t="str">
        <f t="shared" si="58"/>
        <v>6</v>
      </c>
      <c r="V255" s="120"/>
      <c r="W255" s="71">
        <f t="shared" si="51"/>
        <v>1</v>
      </c>
      <c r="X255" s="703"/>
    </row>
    <row r="256" spans="1:24" s="5" customFormat="1" ht="29.25" hidden="1" customHeight="1" outlineLevel="2" thickBot="1" x14ac:dyDescent="0.3">
      <c r="A256" s="816"/>
      <c r="B256" s="824"/>
      <c r="C256" s="789"/>
      <c r="D256" s="828"/>
      <c r="E256" s="828"/>
      <c r="F256" s="796"/>
      <c r="G256" s="398" t="s">
        <v>704</v>
      </c>
      <c r="H256" s="310" t="s">
        <v>372</v>
      </c>
      <c r="I256" s="314" t="s">
        <v>45</v>
      </c>
      <c r="J256" s="397">
        <v>50</v>
      </c>
      <c r="K256" s="315">
        <v>47520</v>
      </c>
      <c r="L256" s="316">
        <f t="shared" si="52"/>
        <v>2376000</v>
      </c>
      <c r="M256" s="221" t="str">
        <f t="shared" si="53"/>
        <v/>
      </c>
      <c r="N256" s="365" t="str">
        <f t="shared" si="48"/>
        <v/>
      </c>
      <c r="O256" s="72"/>
      <c r="P256" s="64" t="str">
        <f t="shared" si="56"/>
        <v/>
      </c>
      <c r="Q256" s="65"/>
      <c r="R256" s="48"/>
      <c r="S256" s="67" t="str">
        <f t="shared" si="50"/>
        <v/>
      </c>
      <c r="T256" s="68" t="str">
        <f t="shared" si="57"/>
        <v>Sin Iniciar</v>
      </c>
      <c r="U256" s="650" t="str">
        <f t="shared" si="58"/>
        <v>6</v>
      </c>
      <c r="V256" s="120"/>
      <c r="W256" s="71">
        <f t="shared" si="51"/>
        <v>1</v>
      </c>
      <c r="X256" s="703"/>
    </row>
    <row r="257" spans="1:24" s="5" customFormat="1" ht="29.25" hidden="1" customHeight="1" outlineLevel="2" x14ac:dyDescent="0.25">
      <c r="A257" s="816"/>
      <c r="B257" s="824"/>
      <c r="C257" s="805"/>
      <c r="D257" s="829"/>
      <c r="E257" s="829"/>
      <c r="F257" s="796"/>
      <c r="G257" s="400" t="s">
        <v>705</v>
      </c>
      <c r="H257" s="324" t="s">
        <v>372</v>
      </c>
      <c r="I257" s="328" t="s">
        <v>45</v>
      </c>
      <c r="J257" s="401">
        <v>25</v>
      </c>
      <c r="K257" s="329">
        <v>86400</v>
      </c>
      <c r="L257" s="330">
        <f t="shared" si="52"/>
        <v>2160000</v>
      </c>
      <c r="M257" s="331" t="str">
        <f t="shared" si="53"/>
        <v/>
      </c>
      <c r="N257" s="365" t="str">
        <f t="shared" si="48"/>
        <v/>
      </c>
      <c r="O257" s="333"/>
      <c r="P257" s="334" t="str">
        <f t="shared" si="56"/>
        <v/>
      </c>
      <c r="Q257" s="133"/>
      <c r="R257" s="48"/>
      <c r="S257" s="336" t="str">
        <f t="shared" si="50"/>
        <v/>
      </c>
      <c r="T257" s="337" t="str">
        <f t="shared" si="57"/>
        <v>Sin Iniciar</v>
      </c>
      <c r="U257" s="652" t="str">
        <f t="shared" si="58"/>
        <v>6</v>
      </c>
      <c r="V257" s="134"/>
      <c r="W257" s="387">
        <f t="shared" si="51"/>
        <v>1</v>
      </c>
      <c r="X257" s="703"/>
    </row>
    <row r="258" spans="1:24" s="5" customFormat="1" ht="29.25" hidden="1" customHeight="1" outlineLevel="2" thickBot="1" x14ac:dyDescent="0.3">
      <c r="A258" s="816"/>
      <c r="B258" s="824"/>
      <c r="C258" s="805" t="s">
        <v>706</v>
      </c>
      <c r="D258" s="402">
        <v>42788</v>
      </c>
      <c r="E258" s="402">
        <v>42794</v>
      </c>
      <c r="F258" s="796"/>
      <c r="G258" s="400"/>
      <c r="H258" s="324"/>
      <c r="I258" s="328"/>
      <c r="J258" s="401"/>
      <c r="K258" s="329"/>
      <c r="L258" s="330"/>
      <c r="M258" s="331">
        <f t="shared" si="53"/>
        <v>6</v>
      </c>
      <c r="N258" s="365" t="str">
        <f t="shared" si="48"/>
        <v/>
      </c>
      <c r="O258" s="333" t="s">
        <v>707</v>
      </c>
      <c r="P258" s="334" t="str">
        <f t="shared" si="56"/>
        <v/>
      </c>
      <c r="Q258" s="403"/>
      <c r="R258" s="48"/>
      <c r="S258" s="336" t="str">
        <f t="shared" si="50"/>
        <v/>
      </c>
      <c r="T258" s="337" t="str">
        <f t="shared" si="57"/>
        <v>Sin Iniciar</v>
      </c>
      <c r="U258" s="652" t="str">
        <f t="shared" si="58"/>
        <v>6</v>
      </c>
      <c r="V258" s="134"/>
      <c r="W258" s="404"/>
      <c r="X258" s="703"/>
    </row>
    <row r="259" spans="1:24" s="5" customFormat="1" ht="29.25" hidden="1" customHeight="1" outlineLevel="2" thickBot="1" x14ac:dyDescent="0.3">
      <c r="A259" s="816"/>
      <c r="B259" s="824"/>
      <c r="C259" s="822"/>
      <c r="D259" s="371">
        <v>42802</v>
      </c>
      <c r="E259" s="371">
        <v>42824</v>
      </c>
      <c r="F259" s="796"/>
      <c r="G259" s="405"/>
      <c r="H259" s="406"/>
      <c r="I259" s="375"/>
      <c r="J259" s="407"/>
      <c r="K259" s="408"/>
      <c r="L259" s="377"/>
      <c r="M259" s="378"/>
      <c r="N259" s="365" t="str">
        <f t="shared" ref="N259:N322" si="61">+IF(D259="","",IF(AND(MONTH($C$2)&gt;=MONTH(D259),MONTH($C$2)&lt;=MONTH(E259)),"X",""))</f>
        <v>X</v>
      </c>
      <c r="O259" s="379" t="s">
        <v>708</v>
      </c>
      <c r="P259" s="165"/>
      <c r="Q259" s="409"/>
      <c r="R259" s="48"/>
      <c r="S259" s="168"/>
      <c r="T259" s="169"/>
      <c r="U259" s="651"/>
      <c r="V259" s="171"/>
      <c r="W259" s="71"/>
      <c r="X259" s="703"/>
    </row>
    <row r="260" spans="1:24" s="5" customFormat="1" ht="29.25" hidden="1" customHeight="1" outlineLevel="2" thickBot="1" x14ac:dyDescent="0.3">
      <c r="A260" s="816"/>
      <c r="B260" s="824"/>
      <c r="C260" s="822"/>
      <c r="D260" s="371">
        <v>42851</v>
      </c>
      <c r="E260" s="371">
        <v>42855</v>
      </c>
      <c r="F260" s="796"/>
      <c r="G260" s="405"/>
      <c r="H260" s="406"/>
      <c r="I260" s="375"/>
      <c r="J260" s="407"/>
      <c r="K260" s="408"/>
      <c r="L260" s="377"/>
      <c r="M260" s="378"/>
      <c r="N260" s="365" t="str">
        <f t="shared" si="61"/>
        <v/>
      </c>
      <c r="O260" s="379"/>
      <c r="P260" s="165"/>
      <c r="Q260" s="409"/>
      <c r="R260" s="48"/>
      <c r="S260" s="168"/>
      <c r="T260" s="169"/>
      <c r="U260" s="651"/>
      <c r="V260" s="171"/>
      <c r="W260" s="387"/>
      <c r="X260" s="703"/>
    </row>
    <row r="261" spans="1:24" s="5" customFormat="1" ht="29.25" hidden="1" customHeight="1" outlineLevel="2" thickBot="1" x14ac:dyDescent="0.3">
      <c r="A261" s="816"/>
      <c r="B261" s="824"/>
      <c r="C261" s="370" t="s">
        <v>709</v>
      </c>
      <c r="D261" s="371">
        <v>42815</v>
      </c>
      <c r="E261" s="371">
        <v>42885</v>
      </c>
      <c r="F261" s="796"/>
      <c r="G261" s="405"/>
      <c r="H261" s="406"/>
      <c r="I261" s="375"/>
      <c r="J261" s="407"/>
      <c r="K261" s="408"/>
      <c r="L261" s="377"/>
      <c r="M261" s="378"/>
      <c r="N261" s="365" t="str">
        <f t="shared" si="61"/>
        <v>X</v>
      </c>
      <c r="O261" s="410" t="s">
        <v>710</v>
      </c>
      <c r="P261" s="165"/>
      <c r="Q261" s="166"/>
      <c r="R261" s="48"/>
      <c r="S261" s="168"/>
      <c r="T261" s="169"/>
      <c r="U261" s="651"/>
      <c r="V261" s="171"/>
      <c r="W261" s="387"/>
      <c r="X261" s="703"/>
    </row>
    <row r="262" spans="1:24" s="5" customFormat="1" ht="29.25" hidden="1" customHeight="1" outlineLevel="2" thickBot="1" x14ac:dyDescent="0.3">
      <c r="A262" s="816"/>
      <c r="B262" s="824"/>
      <c r="C262" s="370" t="s">
        <v>711</v>
      </c>
      <c r="D262" s="371">
        <v>42795</v>
      </c>
      <c r="E262" s="371">
        <v>43089</v>
      </c>
      <c r="F262" s="796"/>
      <c r="G262" s="405"/>
      <c r="H262" s="406"/>
      <c r="I262" s="375"/>
      <c r="J262" s="407"/>
      <c r="K262" s="408"/>
      <c r="L262" s="377"/>
      <c r="M262" s="378"/>
      <c r="N262" s="365" t="str">
        <f t="shared" si="61"/>
        <v>X</v>
      </c>
      <c r="O262" s="410"/>
      <c r="P262" s="165"/>
      <c r="Q262" s="166"/>
      <c r="R262" s="48"/>
      <c r="S262" s="168"/>
      <c r="T262" s="169"/>
      <c r="U262" s="651"/>
      <c r="V262" s="171"/>
      <c r="W262" s="387"/>
      <c r="X262" s="703"/>
    </row>
    <row r="263" spans="1:24" s="5" customFormat="1" ht="29.25" hidden="1" customHeight="1" outlineLevel="2" thickBot="1" x14ac:dyDescent="0.3">
      <c r="A263" s="816"/>
      <c r="B263" s="825"/>
      <c r="C263" s="411" t="s">
        <v>712</v>
      </c>
      <c r="D263" s="412">
        <v>42767</v>
      </c>
      <c r="E263" s="412">
        <v>42885</v>
      </c>
      <c r="F263" s="830"/>
      <c r="G263" s="413"/>
      <c r="H263" s="414"/>
      <c r="I263" s="415"/>
      <c r="J263" s="416"/>
      <c r="K263" s="417"/>
      <c r="L263" s="418"/>
      <c r="M263" s="419"/>
      <c r="N263" s="365" t="str">
        <f t="shared" si="61"/>
        <v>X</v>
      </c>
      <c r="O263" s="205" t="s">
        <v>713</v>
      </c>
      <c r="P263" s="206"/>
      <c r="Q263" s="207"/>
      <c r="R263" s="48"/>
      <c r="S263" s="209"/>
      <c r="T263" s="210"/>
      <c r="U263" s="654"/>
      <c r="V263" s="211"/>
      <c r="W263" s="420"/>
      <c r="X263" s="703"/>
    </row>
    <row r="264" spans="1:24" s="5" customFormat="1" ht="29.25" hidden="1" customHeight="1" outlineLevel="2" thickBot="1" x14ac:dyDescent="0.3">
      <c r="A264" s="816"/>
      <c r="B264" s="808" t="s">
        <v>714</v>
      </c>
      <c r="C264" s="346" t="s">
        <v>715</v>
      </c>
      <c r="D264" s="304">
        <v>42767</v>
      </c>
      <c r="E264" s="304">
        <v>43089</v>
      </c>
      <c r="F264" s="785" t="s">
        <v>716</v>
      </c>
      <c r="G264" s="348" t="s">
        <v>717</v>
      </c>
      <c r="H264" s="303" t="s">
        <v>302</v>
      </c>
      <c r="I264" s="307" t="s">
        <v>45</v>
      </c>
      <c r="J264" s="307">
        <v>60</v>
      </c>
      <c r="K264" s="308">
        <v>54000</v>
      </c>
      <c r="L264" s="309">
        <f t="shared" si="52"/>
        <v>3240000</v>
      </c>
      <c r="M264" s="109">
        <f t="shared" si="53"/>
        <v>322</v>
      </c>
      <c r="N264" s="365" t="str">
        <f t="shared" si="61"/>
        <v>X</v>
      </c>
      <c r="O264" s="219" t="s">
        <v>718</v>
      </c>
      <c r="P264" s="136">
        <f t="shared" si="56"/>
        <v>0.18012422360248448</v>
      </c>
      <c r="Q264" s="137">
        <v>0.18</v>
      </c>
      <c r="R264" s="48">
        <f t="shared" si="59"/>
        <v>0.18</v>
      </c>
      <c r="S264" s="139">
        <f t="shared" ref="S264:S276" si="62">IF(P264="","",IF(Q264&gt;P264,1,(Q264/P264)))</f>
        <v>0.99931034482758618</v>
      </c>
      <c r="T264" s="140" t="str">
        <f t="shared" si="57"/>
        <v>Normal</v>
      </c>
      <c r="U264" s="648" t="str">
        <f t="shared" si="58"/>
        <v>J</v>
      </c>
      <c r="V264" s="142"/>
      <c r="W264" s="71">
        <f t="shared" ref="W264:W327" si="63">1-R264</f>
        <v>0.82000000000000006</v>
      </c>
      <c r="X264" s="703"/>
    </row>
    <row r="265" spans="1:24" s="5" customFormat="1" ht="29.25" hidden="1" customHeight="1" outlineLevel="2" thickBot="1" x14ac:dyDescent="0.3">
      <c r="A265" s="816"/>
      <c r="B265" s="809"/>
      <c r="C265" s="351" t="s">
        <v>719</v>
      </c>
      <c r="D265" s="421">
        <v>42767</v>
      </c>
      <c r="E265" s="421">
        <v>42885</v>
      </c>
      <c r="F265" s="786"/>
      <c r="G265" s="353"/>
      <c r="H265" s="354"/>
      <c r="I265" s="355"/>
      <c r="J265" s="355"/>
      <c r="K265" s="384"/>
      <c r="L265" s="357"/>
      <c r="M265" s="358"/>
      <c r="N265" s="365" t="str">
        <f t="shared" si="61"/>
        <v>X</v>
      </c>
      <c r="O265" s="360" t="s">
        <v>720</v>
      </c>
      <c r="P265" s="136">
        <f t="shared" si="56"/>
        <v>0.49152542372881358</v>
      </c>
      <c r="Q265" s="47">
        <v>0.25</v>
      </c>
      <c r="R265" s="48">
        <f t="shared" si="59"/>
        <v>0.25</v>
      </c>
      <c r="S265" s="49">
        <f>+R265</f>
        <v>0.25</v>
      </c>
      <c r="T265" s="140" t="str">
        <f t="shared" si="57"/>
        <v>Crítico</v>
      </c>
      <c r="U265" s="648" t="str">
        <f t="shared" si="58"/>
        <v>L</v>
      </c>
      <c r="V265" s="142"/>
      <c r="W265" s="71">
        <f t="shared" si="63"/>
        <v>0.75</v>
      </c>
      <c r="X265" s="703"/>
    </row>
    <row r="266" spans="1:24" s="5" customFormat="1" ht="29.25" hidden="1" customHeight="1" outlineLevel="2" thickBot="1" x14ac:dyDescent="0.3">
      <c r="A266" s="816"/>
      <c r="B266" s="810"/>
      <c r="C266" s="789" t="s">
        <v>721</v>
      </c>
      <c r="D266" s="791">
        <v>42767</v>
      </c>
      <c r="E266" s="791">
        <v>43089</v>
      </c>
      <c r="F266" s="787"/>
      <c r="G266" s="422" t="s">
        <v>722</v>
      </c>
      <c r="H266" s="310" t="s">
        <v>91</v>
      </c>
      <c r="I266" s="314" t="s">
        <v>45</v>
      </c>
      <c r="J266" s="314">
        <v>6</v>
      </c>
      <c r="K266" s="315">
        <v>108000</v>
      </c>
      <c r="L266" s="316">
        <f t="shared" si="52"/>
        <v>648000</v>
      </c>
      <c r="M266" s="221">
        <f t="shared" si="53"/>
        <v>322</v>
      </c>
      <c r="N266" s="365" t="str">
        <f t="shared" si="61"/>
        <v>X</v>
      </c>
      <c r="O266" s="360" t="s">
        <v>720</v>
      </c>
      <c r="P266" s="64">
        <f t="shared" si="56"/>
        <v>0.18012422360248448</v>
      </c>
      <c r="Q266" s="65">
        <v>0.1</v>
      </c>
      <c r="R266" s="48">
        <f t="shared" si="59"/>
        <v>0.1</v>
      </c>
      <c r="S266" s="67">
        <f t="shared" si="62"/>
        <v>0.55517241379310345</v>
      </c>
      <c r="T266" s="68" t="str">
        <f t="shared" si="57"/>
        <v>Crítico</v>
      </c>
      <c r="U266" s="650" t="str">
        <f t="shared" si="58"/>
        <v>L</v>
      </c>
      <c r="V266" s="120"/>
      <c r="W266" s="71">
        <f t="shared" si="63"/>
        <v>0.9</v>
      </c>
      <c r="X266" s="703"/>
    </row>
    <row r="267" spans="1:24" s="5" customFormat="1" ht="29.25" hidden="1" customHeight="1" outlineLevel="2" thickBot="1" x14ac:dyDescent="0.3">
      <c r="A267" s="816"/>
      <c r="B267" s="811"/>
      <c r="C267" s="790"/>
      <c r="D267" s="792"/>
      <c r="E267" s="792"/>
      <c r="F267" s="788"/>
      <c r="G267" s="423" t="s">
        <v>722</v>
      </c>
      <c r="H267" s="339" t="s">
        <v>302</v>
      </c>
      <c r="I267" s="343" t="s">
        <v>45</v>
      </c>
      <c r="J267" s="343">
        <v>2</v>
      </c>
      <c r="K267" s="344">
        <v>162000</v>
      </c>
      <c r="L267" s="345">
        <f t="shared" si="52"/>
        <v>324000</v>
      </c>
      <c r="M267" s="224" t="str">
        <f t="shared" si="53"/>
        <v/>
      </c>
      <c r="N267" s="365" t="str">
        <f t="shared" si="61"/>
        <v/>
      </c>
      <c r="O267" s="225"/>
      <c r="P267" s="82" t="str">
        <f t="shared" si="56"/>
        <v/>
      </c>
      <c r="Q267" s="83"/>
      <c r="R267" s="48">
        <f t="shared" si="59"/>
        <v>0</v>
      </c>
      <c r="S267" s="85" t="str">
        <f t="shared" si="62"/>
        <v/>
      </c>
      <c r="T267" s="86" t="str">
        <f t="shared" si="57"/>
        <v>Sin Iniciar</v>
      </c>
      <c r="U267" s="653" t="str">
        <f t="shared" si="58"/>
        <v>6</v>
      </c>
      <c r="V267" s="156"/>
      <c r="W267" s="71">
        <f t="shared" si="63"/>
        <v>1</v>
      </c>
      <c r="X267" s="703"/>
    </row>
    <row r="268" spans="1:24" s="5" customFormat="1" ht="29.25" hidden="1" customHeight="1" outlineLevel="2" thickBot="1" x14ac:dyDescent="0.3">
      <c r="A268" s="816"/>
      <c r="B268" s="793" t="s">
        <v>723</v>
      </c>
      <c r="C268" s="424" t="s">
        <v>724</v>
      </c>
      <c r="D268" s="425">
        <v>42767</v>
      </c>
      <c r="E268" s="426">
        <v>42885</v>
      </c>
      <c r="F268" s="795" t="s">
        <v>725</v>
      </c>
      <c r="G268" s="395" t="s">
        <v>726</v>
      </c>
      <c r="H268" s="303" t="s">
        <v>104</v>
      </c>
      <c r="I268" s="307" t="s">
        <v>40</v>
      </c>
      <c r="J268" s="396">
        <v>1</v>
      </c>
      <c r="K268" s="308">
        <v>8640000</v>
      </c>
      <c r="L268" s="309">
        <f t="shared" si="52"/>
        <v>8640000</v>
      </c>
      <c r="M268" s="109">
        <f t="shared" si="53"/>
        <v>118</v>
      </c>
      <c r="N268" s="365" t="str">
        <f t="shared" si="61"/>
        <v>X</v>
      </c>
      <c r="O268" s="219" t="s">
        <v>727</v>
      </c>
      <c r="P268" s="136">
        <f t="shared" si="56"/>
        <v>0.49152542372881358</v>
      </c>
      <c r="Q268" s="137">
        <f>+P268</f>
        <v>0.49152542372881358</v>
      </c>
      <c r="R268" s="48">
        <f t="shared" si="59"/>
        <v>0.49152542372881358</v>
      </c>
      <c r="S268" s="139">
        <f t="shared" si="62"/>
        <v>1</v>
      </c>
      <c r="T268" s="140" t="str">
        <f t="shared" si="57"/>
        <v>Normal</v>
      </c>
      <c r="U268" s="648" t="str">
        <f t="shared" si="58"/>
        <v>J</v>
      </c>
      <c r="V268" s="142"/>
      <c r="W268" s="71">
        <f t="shared" si="63"/>
        <v>0.50847457627118642</v>
      </c>
      <c r="X268" s="703"/>
    </row>
    <row r="269" spans="1:24" s="5" customFormat="1" ht="29.25" hidden="1" customHeight="1" outlineLevel="2" thickBot="1" x14ac:dyDescent="0.3">
      <c r="A269" s="816"/>
      <c r="B269" s="794"/>
      <c r="C269" s="427" t="s">
        <v>728</v>
      </c>
      <c r="D269" s="428">
        <v>42767</v>
      </c>
      <c r="E269" s="321">
        <v>42885</v>
      </c>
      <c r="F269" s="796"/>
      <c r="G269" s="385" t="s">
        <v>729</v>
      </c>
      <c r="H269" s="310" t="s">
        <v>104</v>
      </c>
      <c r="I269" s="314" t="s">
        <v>40</v>
      </c>
      <c r="J269" s="397">
        <v>1</v>
      </c>
      <c r="K269" s="315">
        <v>8640000</v>
      </c>
      <c r="L269" s="316">
        <f t="shared" si="52"/>
        <v>8640000</v>
      </c>
      <c r="M269" s="221">
        <f t="shared" si="53"/>
        <v>118</v>
      </c>
      <c r="N269" s="365" t="str">
        <f t="shared" si="61"/>
        <v>X</v>
      </c>
      <c r="O269" s="72" t="s">
        <v>730</v>
      </c>
      <c r="P269" s="64">
        <f t="shared" ref="P269:P276" si="64">+IF(N269="","",IFERROR(IF(MONTH($C$2)&lt;MONTH(D269),"",IF(E269&lt;$C$2,1,IF(D269&lt;$C$2,($C$2-D269)/(E269-D269),0))),0))</f>
        <v>0.49152542372881358</v>
      </c>
      <c r="Q269" s="65">
        <f>+P269</f>
        <v>0.49152542372881358</v>
      </c>
      <c r="R269" s="48">
        <f t="shared" si="59"/>
        <v>0.49152542372881358</v>
      </c>
      <c r="S269" s="67">
        <f t="shared" si="62"/>
        <v>1</v>
      </c>
      <c r="T269" s="68" t="str">
        <f t="shared" si="57"/>
        <v>Normal</v>
      </c>
      <c r="U269" s="650" t="str">
        <f t="shared" si="58"/>
        <v>J</v>
      </c>
      <c r="V269" s="120"/>
      <c r="W269" s="71">
        <f t="shared" si="63"/>
        <v>0.50847457627118642</v>
      </c>
      <c r="X269" s="703"/>
    </row>
    <row r="270" spans="1:24" s="5" customFormat="1" ht="29.25" hidden="1" customHeight="1" outlineLevel="2" thickBot="1" x14ac:dyDescent="0.3">
      <c r="A270" s="816"/>
      <c r="B270" s="794"/>
      <c r="C270" s="427" t="s">
        <v>731</v>
      </c>
      <c r="D270" s="428">
        <v>42802</v>
      </c>
      <c r="E270" s="321">
        <v>42824</v>
      </c>
      <c r="F270" s="796"/>
      <c r="G270" s="385" t="s">
        <v>732</v>
      </c>
      <c r="H270" s="310" t="s">
        <v>280</v>
      </c>
      <c r="I270" s="314" t="s">
        <v>45</v>
      </c>
      <c r="J270" s="429">
        <v>8</v>
      </c>
      <c r="K270" s="315">
        <v>405000</v>
      </c>
      <c r="L270" s="316">
        <f t="shared" si="52"/>
        <v>3240000</v>
      </c>
      <c r="M270" s="221">
        <f t="shared" si="53"/>
        <v>22</v>
      </c>
      <c r="N270" s="365" t="str">
        <f t="shared" si="61"/>
        <v>X</v>
      </c>
      <c r="O270" s="72" t="s">
        <v>733</v>
      </c>
      <c r="P270" s="64">
        <f t="shared" si="64"/>
        <v>1</v>
      </c>
      <c r="Q270" s="65">
        <f>+P270</f>
        <v>1</v>
      </c>
      <c r="R270" s="48">
        <f t="shared" si="59"/>
        <v>1</v>
      </c>
      <c r="S270" s="67">
        <f t="shared" si="62"/>
        <v>1</v>
      </c>
      <c r="T270" s="68" t="str">
        <f t="shared" si="57"/>
        <v>Terminado</v>
      </c>
      <c r="U270" s="650" t="str">
        <f t="shared" si="58"/>
        <v>B</v>
      </c>
      <c r="V270" s="120"/>
      <c r="W270" s="71">
        <f t="shared" si="63"/>
        <v>0</v>
      </c>
      <c r="X270" s="703"/>
    </row>
    <row r="271" spans="1:24" s="5" customFormat="1" ht="29.25" hidden="1" customHeight="1" outlineLevel="2" thickBot="1" x14ac:dyDescent="0.3">
      <c r="A271" s="816"/>
      <c r="B271" s="794"/>
      <c r="C271" s="427" t="s">
        <v>734</v>
      </c>
      <c r="D271" s="428">
        <v>42767</v>
      </c>
      <c r="E271" s="321">
        <v>42885</v>
      </c>
      <c r="F271" s="796"/>
      <c r="G271" s="385" t="s">
        <v>735</v>
      </c>
      <c r="H271" s="310" t="s">
        <v>372</v>
      </c>
      <c r="I271" s="314" t="s">
        <v>242</v>
      </c>
      <c r="J271" s="397">
        <v>3000</v>
      </c>
      <c r="K271" s="315">
        <v>1728</v>
      </c>
      <c r="L271" s="316">
        <f t="shared" si="52"/>
        <v>5184000</v>
      </c>
      <c r="M271" s="221">
        <f t="shared" si="53"/>
        <v>118</v>
      </c>
      <c r="N271" s="365" t="str">
        <f t="shared" si="61"/>
        <v>X</v>
      </c>
      <c r="O271" s="72" t="s">
        <v>736</v>
      </c>
      <c r="P271" s="64">
        <f t="shared" si="64"/>
        <v>0.49152542372881358</v>
      </c>
      <c r="Q271" s="65">
        <f>+P271</f>
        <v>0.49152542372881358</v>
      </c>
      <c r="R271" s="48">
        <f t="shared" ref="R271" si="65">+Q271</f>
        <v>0.49152542372881358</v>
      </c>
      <c r="S271" s="67">
        <f t="shared" si="62"/>
        <v>1</v>
      </c>
      <c r="T271" s="68" t="str">
        <f t="shared" si="57"/>
        <v>Normal</v>
      </c>
      <c r="U271" s="650" t="str">
        <f t="shared" si="58"/>
        <v>J</v>
      </c>
      <c r="V271" s="120"/>
      <c r="W271" s="71">
        <f t="shared" si="63"/>
        <v>0.50847457627118642</v>
      </c>
      <c r="X271" s="703"/>
    </row>
    <row r="272" spans="1:24" s="5" customFormat="1" ht="29.25" hidden="1" customHeight="1" outlineLevel="2" thickBot="1" x14ac:dyDescent="0.3">
      <c r="A272" s="816"/>
      <c r="B272" s="794"/>
      <c r="C272" s="427" t="s">
        <v>737</v>
      </c>
      <c r="D272" s="428">
        <v>42856</v>
      </c>
      <c r="E272" s="321">
        <v>42885</v>
      </c>
      <c r="F272" s="796"/>
      <c r="G272" s="385" t="s">
        <v>738</v>
      </c>
      <c r="H272" s="310" t="s">
        <v>104</v>
      </c>
      <c r="I272" s="314" t="s">
        <v>242</v>
      </c>
      <c r="J272" s="429">
        <v>1</v>
      </c>
      <c r="K272" s="315">
        <v>1620000</v>
      </c>
      <c r="L272" s="316">
        <f t="shared" si="52"/>
        <v>1620000</v>
      </c>
      <c r="M272" s="221" t="str">
        <f t="shared" si="53"/>
        <v/>
      </c>
      <c r="N272" s="365" t="str">
        <f t="shared" si="61"/>
        <v/>
      </c>
      <c r="O272" s="72"/>
      <c r="P272" s="64" t="str">
        <f t="shared" si="64"/>
        <v/>
      </c>
      <c r="Q272" s="65"/>
      <c r="R272" s="48"/>
      <c r="S272" s="67" t="str">
        <f t="shared" si="62"/>
        <v/>
      </c>
      <c r="T272" s="68" t="str">
        <f t="shared" si="57"/>
        <v>Sin Iniciar</v>
      </c>
      <c r="U272" s="650" t="str">
        <f t="shared" si="58"/>
        <v>6</v>
      </c>
      <c r="V272" s="120"/>
      <c r="W272" s="71">
        <f t="shared" si="63"/>
        <v>1</v>
      </c>
      <c r="X272" s="703"/>
    </row>
    <row r="273" spans="1:24" s="5" customFormat="1" ht="29.25" hidden="1" customHeight="1" outlineLevel="2" thickBot="1" x14ac:dyDescent="0.3">
      <c r="A273" s="816"/>
      <c r="B273" s="794"/>
      <c r="C273" s="427" t="s">
        <v>739</v>
      </c>
      <c r="D273" s="428">
        <v>42832</v>
      </c>
      <c r="E273" s="321">
        <v>42490</v>
      </c>
      <c r="F273" s="796"/>
      <c r="G273" s="385"/>
      <c r="H273" s="310"/>
      <c r="I273" s="314"/>
      <c r="J273" s="429"/>
      <c r="K273" s="315"/>
      <c r="L273" s="316"/>
      <c r="M273" s="221" t="str">
        <f t="shared" si="53"/>
        <v/>
      </c>
      <c r="N273" s="365" t="str">
        <f t="shared" si="61"/>
        <v/>
      </c>
      <c r="O273" s="72"/>
      <c r="P273" s="64" t="str">
        <f t="shared" si="64"/>
        <v/>
      </c>
      <c r="Q273" s="65"/>
      <c r="R273" s="48"/>
      <c r="S273" s="67" t="str">
        <f t="shared" si="62"/>
        <v/>
      </c>
      <c r="T273" s="68" t="str">
        <f t="shared" si="57"/>
        <v>Sin Iniciar</v>
      </c>
      <c r="U273" s="650" t="str">
        <f t="shared" si="58"/>
        <v>6</v>
      </c>
      <c r="V273" s="120"/>
      <c r="W273" s="71"/>
      <c r="X273" s="703"/>
    </row>
    <row r="274" spans="1:24" s="5" customFormat="1" ht="29.25" hidden="1" customHeight="1" outlineLevel="2" thickBot="1" x14ac:dyDescent="0.3">
      <c r="A274" s="816"/>
      <c r="B274" s="794"/>
      <c r="C274" s="427" t="s">
        <v>740</v>
      </c>
      <c r="D274" s="428">
        <v>42833</v>
      </c>
      <c r="E274" s="321">
        <v>42885</v>
      </c>
      <c r="F274" s="796"/>
      <c r="G274" s="385"/>
      <c r="H274" s="310"/>
      <c r="I274" s="314"/>
      <c r="J274" s="429"/>
      <c r="K274" s="315"/>
      <c r="L274" s="316"/>
      <c r="M274" s="221" t="str">
        <f t="shared" si="53"/>
        <v/>
      </c>
      <c r="N274" s="365" t="str">
        <f t="shared" si="61"/>
        <v/>
      </c>
      <c r="O274" s="72"/>
      <c r="P274" s="64" t="str">
        <f t="shared" si="64"/>
        <v/>
      </c>
      <c r="Q274" s="65"/>
      <c r="R274" s="48"/>
      <c r="S274" s="67" t="str">
        <f t="shared" si="62"/>
        <v/>
      </c>
      <c r="T274" s="68" t="str">
        <f t="shared" si="57"/>
        <v>Sin Iniciar</v>
      </c>
      <c r="U274" s="650" t="str">
        <f t="shared" si="58"/>
        <v>6</v>
      </c>
      <c r="V274" s="120"/>
      <c r="W274" s="71"/>
      <c r="X274" s="703"/>
    </row>
    <row r="275" spans="1:24" s="5" customFormat="1" ht="29.25" hidden="1" customHeight="1" outlineLevel="2" thickBot="1" x14ac:dyDescent="0.3">
      <c r="A275" s="816"/>
      <c r="B275" s="794"/>
      <c r="C275" s="427" t="s">
        <v>741</v>
      </c>
      <c r="D275" s="428">
        <v>42861</v>
      </c>
      <c r="E275" s="321">
        <v>42885</v>
      </c>
      <c r="F275" s="796"/>
      <c r="G275" s="385"/>
      <c r="H275" s="310"/>
      <c r="I275" s="314"/>
      <c r="J275" s="429"/>
      <c r="K275" s="315"/>
      <c r="L275" s="316"/>
      <c r="M275" s="221" t="str">
        <f t="shared" si="53"/>
        <v/>
      </c>
      <c r="N275" s="365" t="str">
        <f t="shared" si="61"/>
        <v/>
      </c>
      <c r="O275" s="72"/>
      <c r="P275" s="64" t="str">
        <f t="shared" si="64"/>
        <v/>
      </c>
      <c r="Q275" s="65"/>
      <c r="R275" s="48"/>
      <c r="S275" s="67" t="str">
        <f t="shared" si="62"/>
        <v/>
      </c>
      <c r="T275" s="68" t="str">
        <f>+IF(S275="","Sin Iniciar",IF(S275&lt;0.6,"Crítico",IF(S275&lt;0.9,"En Proceso",IF(AND(P275=1,Q275=1,S275=1),"Terminado","Normal"))))</f>
        <v>Sin Iniciar</v>
      </c>
      <c r="U275" s="650" t="str">
        <f t="shared" si="58"/>
        <v>6</v>
      </c>
      <c r="V275" s="120"/>
      <c r="W275" s="71"/>
      <c r="X275" s="703"/>
    </row>
    <row r="276" spans="1:24" s="5" customFormat="1" ht="29.25" hidden="1" customHeight="1" outlineLevel="2" thickBot="1" x14ac:dyDescent="0.3">
      <c r="A276" s="816"/>
      <c r="B276" s="430" t="s">
        <v>742</v>
      </c>
      <c r="C276" s="431" t="s">
        <v>743</v>
      </c>
      <c r="D276" s="432">
        <v>42767</v>
      </c>
      <c r="E276" s="433">
        <v>42794</v>
      </c>
      <c r="F276" s="434"/>
      <c r="G276" s="435" t="s">
        <v>744</v>
      </c>
      <c r="H276" s="436" t="s">
        <v>104</v>
      </c>
      <c r="I276" s="437" t="s">
        <v>45</v>
      </c>
      <c r="J276" s="438">
        <v>2</v>
      </c>
      <c r="K276" s="439">
        <v>1080000</v>
      </c>
      <c r="L276" s="440">
        <f t="shared" si="52"/>
        <v>2160000</v>
      </c>
      <c r="M276" s="264">
        <f t="shared" si="53"/>
        <v>27</v>
      </c>
      <c r="N276" s="365" t="str">
        <f t="shared" si="61"/>
        <v/>
      </c>
      <c r="O276" s="265" t="s">
        <v>745</v>
      </c>
      <c r="P276" s="183" t="str">
        <f t="shared" si="64"/>
        <v/>
      </c>
      <c r="Q276" s="184">
        <v>1</v>
      </c>
      <c r="R276" s="48"/>
      <c r="S276" s="186" t="str">
        <f t="shared" si="62"/>
        <v/>
      </c>
      <c r="T276" s="187" t="str">
        <f t="shared" si="57"/>
        <v>Sin Iniciar</v>
      </c>
      <c r="U276" s="655" t="str">
        <f t="shared" si="58"/>
        <v>6</v>
      </c>
      <c r="V276" s="188"/>
      <c r="W276" s="420">
        <f t="shared" si="63"/>
        <v>1</v>
      </c>
      <c r="X276" s="703"/>
    </row>
    <row r="277" spans="1:24" s="103" customFormat="1" ht="29.25" hidden="1" customHeight="1" outlineLevel="1" collapsed="1" thickBot="1" x14ac:dyDescent="0.3">
      <c r="A277" s="717" t="s">
        <v>746</v>
      </c>
      <c r="B277" s="718"/>
      <c r="C277" s="719"/>
      <c r="D277" s="89"/>
      <c r="E277" s="90"/>
      <c r="F277" s="91"/>
      <c r="G277" s="92"/>
      <c r="H277" s="92"/>
      <c r="I277" s="93"/>
      <c r="J277" s="94"/>
      <c r="K277" s="92"/>
      <c r="L277" s="92"/>
      <c r="M277" s="95" t="str">
        <f t="shared" ref="M277:M340" si="66">+IF(D277="","",IF(MONTH($C$2)&lt;MONTH(D277),"",E277-D277))</f>
        <v/>
      </c>
      <c r="N277" s="93" t="str">
        <f t="shared" si="61"/>
        <v/>
      </c>
      <c r="O277" s="96"/>
      <c r="P277" s="212">
        <f>+IFERROR(SUMPRODUCT(P205:P276,M205:M276)/SUM(M205:M276),0)</f>
        <v>0.11388927050419013</v>
      </c>
      <c r="Q277" s="213">
        <f>+IFERROR(SUMPRODUCT(Q205:Q276,M205:M276)/SUM(M205:M276),0)</f>
        <v>0.10849979392773734</v>
      </c>
      <c r="R277" s="232">
        <f>+IFERROR(SUMPRODUCT(R205:R276,M205:M276)/SUM(M205:M276),0)</f>
        <v>0.10479049319961535</v>
      </c>
      <c r="S277" s="212">
        <f>+IFERROR(Q277/P277,0)</f>
        <v>0.95267792521109784</v>
      </c>
      <c r="T277" s="100" t="str">
        <f t="shared" si="57"/>
        <v>Normal</v>
      </c>
      <c r="U277" s="647" t="str">
        <f t="shared" si="58"/>
        <v>J</v>
      </c>
      <c r="V277" s="216"/>
      <c r="W277" s="71">
        <f t="shared" si="63"/>
        <v>0.89520950680038469</v>
      </c>
    </row>
    <row r="278" spans="1:24" s="5" customFormat="1" ht="29.25" hidden="1" customHeight="1" outlineLevel="2" thickBot="1" x14ac:dyDescent="0.3">
      <c r="A278" s="806" t="s">
        <v>747</v>
      </c>
      <c r="B278" s="441" t="s">
        <v>748</v>
      </c>
      <c r="C278" s="436" t="s">
        <v>749</v>
      </c>
      <c r="D278" s="442">
        <v>42765</v>
      </c>
      <c r="E278" s="442">
        <v>42794</v>
      </c>
      <c r="F278" s="443" t="s">
        <v>750</v>
      </c>
      <c r="G278" s="444" t="s">
        <v>751</v>
      </c>
      <c r="H278" s="436" t="s">
        <v>39</v>
      </c>
      <c r="I278" s="437" t="s">
        <v>45</v>
      </c>
      <c r="J278" s="437">
        <v>1</v>
      </c>
      <c r="K278" s="439">
        <v>5000000</v>
      </c>
      <c r="L278" s="440">
        <f t="shared" ref="L278:L306" si="67">+K278*J278</f>
        <v>5000000</v>
      </c>
      <c r="M278" s="264">
        <f t="shared" si="66"/>
        <v>29</v>
      </c>
      <c r="N278" s="181" t="str">
        <f t="shared" si="61"/>
        <v/>
      </c>
      <c r="O278" s="265" t="s">
        <v>752</v>
      </c>
      <c r="P278" s="183" t="str">
        <f t="shared" ref="P278:P306" si="68">+IF(N278="","",IFERROR(IF(MONTH($C$2)&lt;MONTH(D278),"",IF(E278&lt;$C$2,1,IF(D278&lt;$C$2,($C$2-D278)/(E278-D278),0))),0))</f>
        <v/>
      </c>
      <c r="Q278" s="184"/>
      <c r="R278" s="185">
        <v>0.2</v>
      </c>
      <c r="S278" s="186" t="str">
        <f t="shared" ref="S278:S323" si="69">IF(P278="","",IF(Q278&gt;P278,1,(Q278/P278)))</f>
        <v/>
      </c>
      <c r="T278" s="187" t="str">
        <f t="shared" si="57"/>
        <v>Sin Iniciar</v>
      </c>
      <c r="U278" s="655" t="str">
        <f t="shared" si="58"/>
        <v>6</v>
      </c>
      <c r="V278" s="188" t="s">
        <v>753</v>
      </c>
      <c r="W278" s="445">
        <f t="shared" si="63"/>
        <v>0.8</v>
      </c>
      <c r="X278" s="703"/>
    </row>
    <row r="279" spans="1:24" s="5" customFormat="1" ht="29.25" hidden="1" customHeight="1" outlineLevel="2" thickBot="1" x14ac:dyDescent="0.3">
      <c r="A279" s="807"/>
      <c r="B279" s="441" t="s">
        <v>754</v>
      </c>
      <c r="C279" s="436" t="s">
        <v>755</v>
      </c>
      <c r="D279" s="442">
        <v>42750</v>
      </c>
      <c r="E279" s="442">
        <v>42824</v>
      </c>
      <c r="F279" s="443" t="s">
        <v>750</v>
      </c>
      <c r="G279" s="444" t="s">
        <v>751</v>
      </c>
      <c r="H279" s="436" t="s">
        <v>39</v>
      </c>
      <c r="I279" s="437" t="s">
        <v>45</v>
      </c>
      <c r="J279" s="437">
        <v>4</v>
      </c>
      <c r="K279" s="439">
        <v>5000000</v>
      </c>
      <c r="L279" s="440">
        <f t="shared" si="67"/>
        <v>20000000</v>
      </c>
      <c r="M279" s="264">
        <f t="shared" si="66"/>
        <v>74</v>
      </c>
      <c r="N279" s="181" t="str">
        <f t="shared" si="61"/>
        <v>X</v>
      </c>
      <c r="O279" s="265" t="s">
        <v>756</v>
      </c>
      <c r="P279" s="183">
        <f t="shared" si="68"/>
        <v>1</v>
      </c>
      <c r="Q279" s="184">
        <v>1</v>
      </c>
      <c r="R279" s="185">
        <f>+Q279</f>
        <v>1</v>
      </c>
      <c r="S279" s="186">
        <f t="shared" si="69"/>
        <v>1</v>
      </c>
      <c r="T279" s="187" t="str">
        <f t="shared" si="57"/>
        <v>Terminado</v>
      </c>
      <c r="U279" s="655" t="str">
        <f t="shared" si="58"/>
        <v>B</v>
      </c>
      <c r="V279" s="188" t="s">
        <v>757</v>
      </c>
      <c r="W279" s="445">
        <f t="shared" si="63"/>
        <v>0</v>
      </c>
      <c r="X279" s="703"/>
    </row>
    <row r="280" spans="1:24" s="5" customFormat="1" ht="29.25" hidden="1" customHeight="1" outlineLevel="2" thickBot="1" x14ac:dyDescent="0.3">
      <c r="A280" s="807"/>
      <c r="B280" s="765" t="s">
        <v>758</v>
      </c>
      <c r="C280" s="303" t="s">
        <v>749</v>
      </c>
      <c r="D280" s="426">
        <v>42767</v>
      </c>
      <c r="E280" s="426">
        <v>42825</v>
      </c>
      <c r="F280" s="446" t="s">
        <v>759</v>
      </c>
      <c r="G280" s="348"/>
      <c r="H280" s="303"/>
      <c r="I280" s="307" t="s">
        <v>356</v>
      </c>
      <c r="J280" s="307">
        <v>1</v>
      </c>
      <c r="K280" s="308">
        <v>70000000</v>
      </c>
      <c r="L280" s="309">
        <f t="shared" si="67"/>
        <v>70000000</v>
      </c>
      <c r="M280" s="109">
        <f t="shared" si="66"/>
        <v>58</v>
      </c>
      <c r="N280" s="44" t="str">
        <f t="shared" si="61"/>
        <v>X</v>
      </c>
      <c r="O280" s="219" t="s">
        <v>760</v>
      </c>
      <c r="P280" s="136">
        <f t="shared" si="68"/>
        <v>1</v>
      </c>
      <c r="Q280" s="137">
        <v>1</v>
      </c>
      <c r="R280" s="138">
        <f>+Q280</f>
        <v>1</v>
      </c>
      <c r="S280" s="139">
        <f t="shared" si="69"/>
        <v>1</v>
      </c>
      <c r="T280" s="140" t="str">
        <f t="shared" si="57"/>
        <v>Terminado</v>
      </c>
      <c r="U280" s="648" t="str">
        <f t="shared" si="58"/>
        <v>B</v>
      </c>
      <c r="V280" s="142"/>
      <c r="W280" s="447">
        <f t="shared" si="63"/>
        <v>0</v>
      </c>
      <c r="X280" s="703"/>
    </row>
    <row r="281" spans="1:24" s="5" customFormat="1" ht="29.25" hidden="1" customHeight="1" outlineLevel="2" thickBot="1" x14ac:dyDescent="0.3">
      <c r="A281" s="807"/>
      <c r="B281" s="766"/>
      <c r="C281" s="310" t="s">
        <v>761</v>
      </c>
      <c r="D281" s="321"/>
      <c r="E281" s="321"/>
      <c r="F281" s="448" t="s">
        <v>762</v>
      </c>
      <c r="G281" s="320"/>
      <c r="H281" s="310"/>
      <c r="I281" s="314"/>
      <c r="J281" s="314"/>
      <c r="K281" s="315"/>
      <c r="L281" s="316"/>
      <c r="M281" s="221"/>
      <c r="N281" s="62"/>
      <c r="O281" s="72"/>
      <c r="P281" s="64"/>
      <c r="Q281" s="65"/>
      <c r="R281" s="66">
        <f t="shared" ref="R281:R306" si="70">+Q281</f>
        <v>0</v>
      </c>
      <c r="S281" s="67" t="str">
        <f t="shared" si="69"/>
        <v/>
      </c>
      <c r="T281" s="68" t="str">
        <f t="shared" si="57"/>
        <v>Sin Iniciar</v>
      </c>
      <c r="U281" s="650" t="str">
        <f t="shared" si="58"/>
        <v>6</v>
      </c>
      <c r="V281" s="120"/>
      <c r="W281" s="447"/>
      <c r="X281" s="703"/>
    </row>
    <row r="282" spans="1:24" s="5" customFormat="1" ht="29.25" hidden="1" customHeight="1" outlineLevel="2" thickBot="1" x14ac:dyDescent="0.3">
      <c r="A282" s="807"/>
      <c r="B282" s="766"/>
      <c r="C282" s="310" t="s">
        <v>763</v>
      </c>
      <c r="D282" s="321"/>
      <c r="E282" s="321"/>
      <c r="F282" s="448"/>
      <c r="G282" s="320"/>
      <c r="H282" s="310"/>
      <c r="I282" s="314"/>
      <c r="J282" s="314"/>
      <c r="K282" s="315"/>
      <c r="L282" s="316"/>
      <c r="M282" s="221"/>
      <c r="N282" s="62"/>
      <c r="O282" s="72"/>
      <c r="P282" s="64"/>
      <c r="Q282" s="65"/>
      <c r="R282" s="66">
        <f t="shared" si="70"/>
        <v>0</v>
      </c>
      <c r="S282" s="67" t="str">
        <f t="shared" si="69"/>
        <v/>
      </c>
      <c r="T282" s="68" t="str">
        <f t="shared" ref="T282:T345" si="71">+IF(S282="","Sin Iniciar",IF(S282&lt;0.6,"Crítico",IF(S282&lt;0.9,"En Proceso",IF(AND(P282=1,Q282=1,S282=1),"Terminado","Normal"))))</f>
        <v>Sin Iniciar</v>
      </c>
      <c r="U282" s="650" t="str">
        <f t="shared" ref="U282:U345" si="72">+IF(T282="","",IF(T282="Sin Iniciar","6",IF(T282="Crítico","L",IF(T282="En Proceso","K",IF(T282="Normal","J","B")))))</f>
        <v>6</v>
      </c>
      <c r="V282" s="120"/>
      <c r="W282" s="447"/>
      <c r="X282" s="703"/>
    </row>
    <row r="283" spans="1:24" s="5" customFormat="1" ht="29.25" hidden="1" customHeight="1" outlineLevel="2" thickBot="1" x14ac:dyDescent="0.3">
      <c r="A283" s="807"/>
      <c r="B283" s="766"/>
      <c r="C283" s="310" t="s">
        <v>764</v>
      </c>
      <c r="D283" s="321"/>
      <c r="E283" s="321"/>
      <c r="F283" s="448" t="s">
        <v>68</v>
      </c>
      <c r="G283" s="320" t="s">
        <v>765</v>
      </c>
      <c r="H283" s="310" t="s">
        <v>766</v>
      </c>
      <c r="I283" s="314" t="s">
        <v>356</v>
      </c>
      <c r="J283" s="314">
        <v>1</v>
      </c>
      <c r="K283" s="315">
        <v>30000000</v>
      </c>
      <c r="L283" s="316">
        <f t="shared" si="67"/>
        <v>30000000</v>
      </c>
      <c r="M283" s="221" t="str">
        <f t="shared" si="66"/>
        <v/>
      </c>
      <c r="N283" s="62" t="str">
        <f t="shared" si="61"/>
        <v/>
      </c>
      <c r="O283" s="72"/>
      <c r="P283" s="64" t="str">
        <f t="shared" si="68"/>
        <v/>
      </c>
      <c r="Q283" s="65"/>
      <c r="R283" s="66">
        <f t="shared" si="70"/>
        <v>0</v>
      </c>
      <c r="S283" s="67" t="str">
        <f t="shared" si="69"/>
        <v/>
      </c>
      <c r="T283" s="68" t="str">
        <f t="shared" si="71"/>
        <v>Sin Iniciar</v>
      </c>
      <c r="U283" s="650" t="str">
        <f t="shared" si="72"/>
        <v>6</v>
      </c>
      <c r="V283" s="120"/>
      <c r="W283" s="447">
        <f t="shared" si="63"/>
        <v>1</v>
      </c>
      <c r="X283" s="703"/>
    </row>
    <row r="284" spans="1:24" s="5" customFormat="1" ht="29.25" hidden="1" customHeight="1" outlineLevel="2" thickBot="1" x14ac:dyDescent="0.3">
      <c r="A284" s="807"/>
      <c r="B284" s="767"/>
      <c r="C284" s="339" t="s">
        <v>767</v>
      </c>
      <c r="D284" s="449"/>
      <c r="E284" s="449"/>
      <c r="F284" s="450"/>
      <c r="G284" s="342"/>
      <c r="H284" s="339"/>
      <c r="I284" s="343"/>
      <c r="J284" s="343"/>
      <c r="K284" s="344"/>
      <c r="L284" s="345"/>
      <c r="M284" s="224"/>
      <c r="N284" s="81"/>
      <c r="O284" s="225"/>
      <c r="P284" s="82"/>
      <c r="Q284" s="83"/>
      <c r="R284" s="84">
        <f t="shared" si="70"/>
        <v>0</v>
      </c>
      <c r="S284" s="85" t="str">
        <f t="shared" si="69"/>
        <v/>
      </c>
      <c r="T284" s="86" t="str">
        <f t="shared" si="71"/>
        <v>Sin Iniciar</v>
      </c>
      <c r="U284" s="653" t="str">
        <f t="shared" si="72"/>
        <v>6</v>
      </c>
      <c r="V284" s="156"/>
      <c r="W284" s="445"/>
      <c r="X284" s="703"/>
    </row>
    <row r="285" spans="1:24" s="5" customFormat="1" ht="29.25" hidden="1" customHeight="1" outlineLevel="2" thickBot="1" x14ac:dyDescent="0.3">
      <c r="A285" s="807"/>
      <c r="B285" s="765" t="s">
        <v>768</v>
      </c>
      <c r="C285" s="303" t="s">
        <v>769</v>
      </c>
      <c r="D285" s="304">
        <v>42750</v>
      </c>
      <c r="E285" s="304">
        <v>42767</v>
      </c>
      <c r="F285" s="305" t="s">
        <v>343</v>
      </c>
      <c r="G285" s="348" t="s">
        <v>770</v>
      </c>
      <c r="H285" s="303" t="s">
        <v>104</v>
      </c>
      <c r="I285" s="307" t="s">
        <v>441</v>
      </c>
      <c r="J285" s="307">
        <v>2</v>
      </c>
      <c r="K285" s="308">
        <v>250000</v>
      </c>
      <c r="L285" s="309">
        <f t="shared" si="67"/>
        <v>500000</v>
      </c>
      <c r="M285" s="109">
        <f t="shared" si="66"/>
        <v>17</v>
      </c>
      <c r="N285" s="44" t="str">
        <f t="shared" si="61"/>
        <v/>
      </c>
      <c r="O285" s="219" t="s">
        <v>771</v>
      </c>
      <c r="P285" s="136" t="str">
        <f t="shared" si="68"/>
        <v/>
      </c>
      <c r="Q285" s="137"/>
      <c r="R285" s="138">
        <f t="shared" si="70"/>
        <v>0</v>
      </c>
      <c r="S285" s="139" t="str">
        <f t="shared" si="69"/>
        <v/>
      </c>
      <c r="T285" s="140" t="str">
        <f t="shared" si="71"/>
        <v>Sin Iniciar</v>
      </c>
      <c r="U285" s="648" t="str">
        <f t="shared" si="72"/>
        <v>6</v>
      </c>
      <c r="V285" s="142" t="s">
        <v>772</v>
      </c>
      <c r="W285" s="447">
        <f t="shared" si="63"/>
        <v>1</v>
      </c>
      <c r="X285" s="703"/>
    </row>
    <row r="286" spans="1:24" s="5" customFormat="1" ht="29.25" hidden="1" customHeight="1" outlineLevel="2" thickBot="1" x14ac:dyDescent="0.3">
      <c r="A286" s="807"/>
      <c r="B286" s="766"/>
      <c r="C286" s="310" t="s">
        <v>773</v>
      </c>
      <c r="D286" s="311">
        <v>42750</v>
      </c>
      <c r="E286" s="311">
        <v>43084</v>
      </c>
      <c r="F286" s="312" t="s">
        <v>225</v>
      </c>
      <c r="G286" s="320" t="s">
        <v>774</v>
      </c>
      <c r="H286" s="310" t="s">
        <v>280</v>
      </c>
      <c r="I286" s="314" t="s">
        <v>441</v>
      </c>
      <c r="J286" s="314">
        <v>1</v>
      </c>
      <c r="K286" s="315">
        <v>5000000</v>
      </c>
      <c r="L286" s="316">
        <f t="shared" si="67"/>
        <v>5000000</v>
      </c>
      <c r="M286" s="221">
        <f t="shared" si="66"/>
        <v>334</v>
      </c>
      <c r="N286" s="62" t="str">
        <f t="shared" si="61"/>
        <v>X</v>
      </c>
      <c r="O286" s="72" t="s">
        <v>775</v>
      </c>
      <c r="P286" s="64">
        <f t="shared" si="68"/>
        <v>0.22455089820359281</v>
      </c>
      <c r="Q286" s="65">
        <v>0.22</v>
      </c>
      <c r="R286" s="66">
        <f t="shared" si="70"/>
        <v>0.22</v>
      </c>
      <c r="S286" s="67">
        <f t="shared" si="69"/>
        <v>0.97973333333333334</v>
      </c>
      <c r="T286" s="68" t="str">
        <f t="shared" si="71"/>
        <v>Normal</v>
      </c>
      <c r="U286" s="650" t="str">
        <f t="shared" si="72"/>
        <v>J</v>
      </c>
      <c r="V286" s="120" t="s">
        <v>776</v>
      </c>
      <c r="W286" s="447">
        <f t="shared" si="63"/>
        <v>0.78</v>
      </c>
      <c r="X286" s="703"/>
    </row>
    <row r="287" spans="1:24" s="5" customFormat="1" ht="29.25" hidden="1" customHeight="1" outlineLevel="2" thickBot="1" x14ac:dyDescent="0.3">
      <c r="A287" s="807"/>
      <c r="B287" s="766"/>
      <c r="C287" s="310" t="s">
        <v>777</v>
      </c>
      <c r="D287" s="311">
        <v>42767</v>
      </c>
      <c r="E287" s="311">
        <v>42855</v>
      </c>
      <c r="F287" s="312" t="s">
        <v>778</v>
      </c>
      <c r="G287" s="320"/>
      <c r="H287" s="310"/>
      <c r="I287" s="314"/>
      <c r="J287" s="314"/>
      <c r="K287" s="315"/>
      <c r="L287" s="316"/>
      <c r="M287" s="221"/>
      <c r="N287" s="62" t="str">
        <f t="shared" si="61"/>
        <v>X</v>
      </c>
      <c r="O287" s="72" t="s">
        <v>779</v>
      </c>
      <c r="P287" s="64">
        <f t="shared" si="68"/>
        <v>0.65909090909090906</v>
      </c>
      <c r="Q287" s="65">
        <v>0.62</v>
      </c>
      <c r="R287" s="66">
        <f t="shared" si="70"/>
        <v>0.62</v>
      </c>
      <c r="S287" s="67">
        <f t="shared" si="69"/>
        <v>0.94068965517241387</v>
      </c>
      <c r="T287" s="68" t="str">
        <f t="shared" si="71"/>
        <v>Normal</v>
      </c>
      <c r="U287" s="650" t="str">
        <f t="shared" si="72"/>
        <v>J</v>
      </c>
      <c r="V287" s="120" t="s">
        <v>776</v>
      </c>
      <c r="W287" s="447">
        <f t="shared" si="63"/>
        <v>0.38</v>
      </c>
      <c r="X287" s="703"/>
    </row>
    <row r="288" spans="1:24" s="5" customFormat="1" ht="29.25" hidden="1" customHeight="1" outlineLevel="2" thickBot="1" x14ac:dyDescent="0.3">
      <c r="A288" s="807"/>
      <c r="B288" s="767"/>
      <c r="C288" s="339" t="s">
        <v>780</v>
      </c>
      <c r="D288" s="340">
        <v>42750</v>
      </c>
      <c r="E288" s="340">
        <v>43084</v>
      </c>
      <c r="F288" s="341" t="s">
        <v>225</v>
      </c>
      <c r="G288" s="342" t="s">
        <v>781</v>
      </c>
      <c r="H288" s="339" t="s">
        <v>372</v>
      </c>
      <c r="I288" s="343" t="s">
        <v>45</v>
      </c>
      <c r="J288" s="343">
        <v>2</v>
      </c>
      <c r="K288" s="344">
        <v>2500000</v>
      </c>
      <c r="L288" s="345">
        <f t="shared" si="67"/>
        <v>5000000</v>
      </c>
      <c r="M288" s="224">
        <f t="shared" si="66"/>
        <v>334</v>
      </c>
      <c r="N288" s="81" t="str">
        <f t="shared" si="61"/>
        <v>X</v>
      </c>
      <c r="O288" s="225" t="s">
        <v>782</v>
      </c>
      <c r="P288" s="82">
        <f t="shared" si="68"/>
        <v>0.22455089820359281</v>
      </c>
      <c r="Q288" s="83">
        <v>0.22</v>
      </c>
      <c r="R288" s="84">
        <f t="shared" si="70"/>
        <v>0.22</v>
      </c>
      <c r="S288" s="85">
        <f t="shared" si="69"/>
        <v>0.97973333333333334</v>
      </c>
      <c r="T288" s="86" t="str">
        <f t="shared" si="71"/>
        <v>Normal</v>
      </c>
      <c r="U288" s="653" t="str">
        <f t="shared" si="72"/>
        <v>J</v>
      </c>
      <c r="V288" s="156" t="s">
        <v>783</v>
      </c>
      <c r="W288" s="445">
        <f t="shared" si="63"/>
        <v>0.78</v>
      </c>
      <c r="X288" s="703"/>
    </row>
    <row r="289" spans="1:24" s="5" customFormat="1" ht="29.25" hidden="1" customHeight="1" outlineLevel="2" thickBot="1" x14ac:dyDescent="0.3">
      <c r="A289" s="807"/>
      <c r="B289" s="765" t="s">
        <v>784</v>
      </c>
      <c r="C289" s="451" t="s">
        <v>785</v>
      </c>
      <c r="D289" s="425"/>
      <c r="E289" s="304"/>
      <c r="F289" s="305"/>
      <c r="G289" s="348"/>
      <c r="H289" s="303"/>
      <c r="I289" s="307"/>
      <c r="J289" s="307"/>
      <c r="K289" s="308"/>
      <c r="L289" s="309">
        <f t="shared" si="67"/>
        <v>0</v>
      </c>
      <c r="M289" s="109" t="str">
        <f t="shared" si="66"/>
        <v/>
      </c>
      <c r="N289" s="44" t="str">
        <f t="shared" si="61"/>
        <v/>
      </c>
      <c r="O289" s="219"/>
      <c r="P289" s="136" t="str">
        <f t="shared" si="68"/>
        <v/>
      </c>
      <c r="Q289" s="137"/>
      <c r="R289" s="138">
        <f t="shared" si="70"/>
        <v>0</v>
      </c>
      <c r="S289" s="139" t="str">
        <f t="shared" si="69"/>
        <v/>
      </c>
      <c r="T289" s="140" t="str">
        <f t="shared" si="71"/>
        <v>Sin Iniciar</v>
      </c>
      <c r="U289" s="648" t="str">
        <f t="shared" si="72"/>
        <v>6</v>
      </c>
      <c r="V289" s="142"/>
      <c r="W289" s="447">
        <f t="shared" si="63"/>
        <v>1</v>
      </c>
      <c r="X289" s="703"/>
    </row>
    <row r="290" spans="1:24" s="5" customFormat="1" ht="29.25" hidden="1" customHeight="1" outlineLevel="2" thickBot="1" x14ac:dyDescent="0.3">
      <c r="A290" s="807"/>
      <c r="B290" s="767"/>
      <c r="C290" s="339" t="s">
        <v>786</v>
      </c>
      <c r="D290" s="340"/>
      <c r="E290" s="340"/>
      <c r="F290" s="341"/>
      <c r="G290" s="342"/>
      <c r="H290" s="339"/>
      <c r="I290" s="343"/>
      <c r="J290" s="343"/>
      <c r="K290" s="344"/>
      <c r="L290" s="345">
        <f t="shared" si="67"/>
        <v>0</v>
      </c>
      <c r="M290" s="224" t="str">
        <f t="shared" si="66"/>
        <v/>
      </c>
      <c r="N290" s="81" t="str">
        <f t="shared" si="61"/>
        <v/>
      </c>
      <c r="O290" s="225"/>
      <c r="P290" s="82" t="str">
        <f t="shared" si="68"/>
        <v/>
      </c>
      <c r="Q290" s="83"/>
      <c r="R290" s="84">
        <f t="shared" si="70"/>
        <v>0</v>
      </c>
      <c r="S290" s="85" t="str">
        <f t="shared" si="69"/>
        <v/>
      </c>
      <c r="T290" s="86" t="str">
        <f t="shared" si="71"/>
        <v>Sin Iniciar</v>
      </c>
      <c r="U290" s="653" t="str">
        <f t="shared" si="72"/>
        <v>6</v>
      </c>
      <c r="V290" s="156"/>
      <c r="W290" s="445">
        <f t="shared" si="63"/>
        <v>1</v>
      </c>
      <c r="X290" s="703"/>
    </row>
    <row r="291" spans="1:24" s="5" customFormat="1" ht="29.25" hidden="1" customHeight="1" outlineLevel="2" thickBot="1" x14ac:dyDescent="0.3">
      <c r="A291" s="807"/>
      <c r="B291" s="801" t="s">
        <v>787</v>
      </c>
      <c r="C291" s="451" t="s">
        <v>788</v>
      </c>
      <c r="D291" s="304"/>
      <c r="E291" s="304"/>
      <c r="F291" s="799"/>
      <c r="G291" s="348"/>
      <c r="H291" s="303"/>
      <c r="I291" s="307"/>
      <c r="J291" s="307"/>
      <c r="K291" s="308"/>
      <c r="L291" s="309">
        <f t="shared" si="67"/>
        <v>0</v>
      </c>
      <c r="M291" s="109" t="str">
        <f t="shared" si="66"/>
        <v/>
      </c>
      <c r="N291" s="44" t="str">
        <f t="shared" si="61"/>
        <v/>
      </c>
      <c r="O291" s="219"/>
      <c r="P291" s="136" t="str">
        <f t="shared" si="68"/>
        <v/>
      </c>
      <c r="Q291" s="137"/>
      <c r="R291" s="138">
        <f t="shared" si="70"/>
        <v>0</v>
      </c>
      <c r="S291" s="139" t="str">
        <f t="shared" si="69"/>
        <v/>
      </c>
      <c r="T291" s="140" t="str">
        <f t="shared" si="71"/>
        <v>Sin Iniciar</v>
      </c>
      <c r="U291" s="648" t="str">
        <f t="shared" si="72"/>
        <v>6</v>
      </c>
      <c r="V291" s="142"/>
      <c r="W291" s="447">
        <f t="shared" si="63"/>
        <v>1</v>
      </c>
      <c r="X291" s="703"/>
    </row>
    <row r="292" spans="1:24" s="5" customFormat="1" ht="29.25" hidden="1" customHeight="1" outlineLevel="2" thickBot="1" x14ac:dyDescent="0.3">
      <c r="A292" s="807"/>
      <c r="B292" s="803"/>
      <c r="C292" s="452" t="s">
        <v>789</v>
      </c>
      <c r="D292" s="340"/>
      <c r="E292" s="340"/>
      <c r="F292" s="800"/>
      <c r="G292" s="342"/>
      <c r="H292" s="339"/>
      <c r="I292" s="343"/>
      <c r="J292" s="343"/>
      <c r="K292" s="344"/>
      <c r="L292" s="345">
        <f t="shared" si="67"/>
        <v>0</v>
      </c>
      <c r="M292" s="224" t="str">
        <f t="shared" si="66"/>
        <v/>
      </c>
      <c r="N292" s="81" t="str">
        <f t="shared" si="61"/>
        <v/>
      </c>
      <c r="O292" s="225"/>
      <c r="P292" s="82" t="str">
        <f t="shared" si="68"/>
        <v/>
      </c>
      <c r="Q292" s="83"/>
      <c r="R292" s="84">
        <f t="shared" si="70"/>
        <v>0</v>
      </c>
      <c r="S292" s="85" t="str">
        <f t="shared" si="69"/>
        <v/>
      </c>
      <c r="T292" s="86" t="str">
        <f t="shared" si="71"/>
        <v>Sin Iniciar</v>
      </c>
      <c r="U292" s="653" t="str">
        <f t="shared" si="72"/>
        <v>6</v>
      </c>
      <c r="V292" s="156"/>
      <c r="W292" s="445">
        <f t="shared" si="63"/>
        <v>1</v>
      </c>
      <c r="X292" s="703"/>
    </row>
    <row r="293" spans="1:24" s="5" customFormat="1" ht="29.25" hidden="1" customHeight="1" outlineLevel="2" thickBot="1" x14ac:dyDescent="0.3">
      <c r="A293" s="807"/>
      <c r="B293" s="453" t="s">
        <v>790</v>
      </c>
      <c r="C293" s="436" t="s">
        <v>546</v>
      </c>
      <c r="D293" s="442"/>
      <c r="E293" s="442"/>
      <c r="F293" s="443"/>
      <c r="G293" s="444"/>
      <c r="H293" s="436"/>
      <c r="I293" s="437"/>
      <c r="J293" s="437"/>
      <c r="K293" s="439"/>
      <c r="L293" s="440">
        <f t="shared" si="67"/>
        <v>0</v>
      </c>
      <c r="M293" s="264" t="str">
        <f t="shared" si="66"/>
        <v/>
      </c>
      <c r="N293" s="181" t="str">
        <f t="shared" si="61"/>
        <v/>
      </c>
      <c r="O293" s="265"/>
      <c r="P293" s="183" t="str">
        <f t="shared" si="68"/>
        <v/>
      </c>
      <c r="Q293" s="184"/>
      <c r="R293" s="185">
        <f t="shared" si="70"/>
        <v>0</v>
      </c>
      <c r="S293" s="186" t="str">
        <f t="shared" si="69"/>
        <v/>
      </c>
      <c r="T293" s="187" t="str">
        <f t="shared" si="71"/>
        <v>Sin Iniciar</v>
      </c>
      <c r="U293" s="655" t="str">
        <f t="shared" si="72"/>
        <v>6</v>
      </c>
      <c r="V293" s="188"/>
      <c r="W293" s="445">
        <f t="shared" si="63"/>
        <v>1</v>
      </c>
      <c r="X293" s="703"/>
    </row>
    <row r="294" spans="1:24" s="5" customFormat="1" ht="29.25" hidden="1" customHeight="1" outlineLevel="2" x14ac:dyDescent="0.25">
      <c r="A294" s="807"/>
      <c r="B294" s="765" t="s">
        <v>791</v>
      </c>
      <c r="C294" s="454" t="s">
        <v>792</v>
      </c>
      <c r="D294" s="304"/>
      <c r="E294" s="304"/>
      <c r="F294" s="303"/>
      <c r="G294" s="303"/>
      <c r="H294" s="303"/>
      <c r="I294" s="307"/>
      <c r="J294" s="307"/>
      <c r="K294" s="308"/>
      <c r="L294" s="455">
        <f t="shared" si="67"/>
        <v>0</v>
      </c>
      <c r="M294" s="105" t="str">
        <f t="shared" si="66"/>
        <v/>
      </c>
      <c r="N294" s="456" t="str">
        <f t="shared" si="61"/>
        <v/>
      </c>
      <c r="O294" s="457"/>
      <c r="P294" s="136" t="str">
        <f t="shared" si="68"/>
        <v/>
      </c>
      <c r="Q294" s="458"/>
      <c r="R294" s="458">
        <f t="shared" si="70"/>
        <v>0</v>
      </c>
      <c r="S294" s="139" t="str">
        <f t="shared" si="69"/>
        <v/>
      </c>
      <c r="T294" s="140" t="str">
        <f t="shared" si="71"/>
        <v>Sin Iniciar</v>
      </c>
      <c r="U294" s="656" t="str">
        <f t="shared" si="72"/>
        <v>6</v>
      </c>
      <c r="V294" s="106"/>
      <c r="W294" s="459">
        <f t="shared" si="63"/>
        <v>1</v>
      </c>
      <c r="X294" s="703"/>
    </row>
    <row r="295" spans="1:24" s="5" customFormat="1" ht="29.25" hidden="1" customHeight="1" outlineLevel="2" x14ac:dyDescent="0.25">
      <c r="A295" s="807"/>
      <c r="B295" s="766"/>
      <c r="C295" s="460" t="s">
        <v>793</v>
      </c>
      <c r="D295" s="311"/>
      <c r="E295" s="311"/>
      <c r="F295" s="310"/>
      <c r="G295" s="310"/>
      <c r="H295" s="310"/>
      <c r="I295" s="314"/>
      <c r="J295" s="314"/>
      <c r="K295" s="315"/>
      <c r="L295" s="461">
        <f t="shared" si="67"/>
        <v>0</v>
      </c>
      <c r="M295" s="462" t="str">
        <f t="shared" si="66"/>
        <v/>
      </c>
      <c r="N295" s="463" t="str">
        <f t="shared" si="61"/>
        <v/>
      </c>
      <c r="O295" s="464"/>
      <c r="P295" s="64" t="str">
        <f t="shared" si="68"/>
        <v/>
      </c>
      <c r="Q295" s="465"/>
      <c r="R295" s="465">
        <f t="shared" si="70"/>
        <v>0</v>
      </c>
      <c r="S295" s="67" t="str">
        <f t="shared" si="69"/>
        <v/>
      </c>
      <c r="T295" s="68" t="str">
        <f t="shared" si="71"/>
        <v>Sin Iniciar</v>
      </c>
      <c r="U295" s="657" t="str">
        <f t="shared" si="72"/>
        <v>6</v>
      </c>
      <c r="V295" s="466"/>
      <c r="W295" s="467">
        <f t="shared" si="63"/>
        <v>1</v>
      </c>
      <c r="X295" s="703"/>
    </row>
    <row r="296" spans="1:24" s="5" customFormat="1" ht="29.25" hidden="1" customHeight="1" outlineLevel="2" x14ac:dyDescent="0.25">
      <c r="A296" s="807"/>
      <c r="B296" s="766"/>
      <c r="C296" s="460" t="s">
        <v>794</v>
      </c>
      <c r="D296" s="311"/>
      <c r="E296" s="311"/>
      <c r="F296" s="310"/>
      <c r="G296" s="310"/>
      <c r="H296" s="310"/>
      <c r="I296" s="314"/>
      <c r="J296" s="314"/>
      <c r="K296" s="315"/>
      <c r="L296" s="461">
        <f t="shared" si="67"/>
        <v>0</v>
      </c>
      <c r="M296" s="462" t="str">
        <f t="shared" si="66"/>
        <v/>
      </c>
      <c r="N296" s="463" t="str">
        <f t="shared" si="61"/>
        <v/>
      </c>
      <c r="O296" s="464"/>
      <c r="P296" s="64" t="str">
        <f t="shared" si="68"/>
        <v/>
      </c>
      <c r="Q296" s="465"/>
      <c r="R296" s="465">
        <f t="shared" si="70"/>
        <v>0</v>
      </c>
      <c r="S296" s="67" t="str">
        <f t="shared" si="69"/>
        <v/>
      </c>
      <c r="T296" s="68" t="str">
        <f t="shared" si="71"/>
        <v>Sin Iniciar</v>
      </c>
      <c r="U296" s="657" t="str">
        <f t="shared" si="72"/>
        <v>6</v>
      </c>
      <c r="V296" s="466"/>
      <c r="W296" s="467">
        <f t="shared" si="63"/>
        <v>1</v>
      </c>
      <c r="X296" s="703"/>
    </row>
    <row r="297" spans="1:24" s="5" customFormat="1" ht="29.25" hidden="1" customHeight="1" outlineLevel="2" x14ac:dyDescent="0.25">
      <c r="A297" s="807"/>
      <c r="B297" s="766"/>
      <c r="C297" s="460" t="s">
        <v>795</v>
      </c>
      <c r="D297" s="311"/>
      <c r="E297" s="311"/>
      <c r="F297" s="310"/>
      <c r="G297" s="310"/>
      <c r="H297" s="310"/>
      <c r="I297" s="314"/>
      <c r="J297" s="314"/>
      <c r="K297" s="315"/>
      <c r="L297" s="461">
        <f t="shared" si="67"/>
        <v>0</v>
      </c>
      <c r="M297" s="462" t="str">
        <f t="shared" si="66"/>
        <v/>
      </c>
      <c r="N297" s="463" t="str">
        <f t="shared" si="61"/>
        <v/>
      </c>
      <c r="O297" s="464"/>
      <c r="P297" s="64" t="str">
        <f t="shared" si="68"/>
        <v/>
      </c>
      <c r="Q297" s="465"/>
      <c r="R297" s="465">
        <f t="shared" si="70"/>
        <v>0</v>
      </c>
      <c r="S297" s="67" t="str">
        <f t="shared" si="69"/>
        <v/>
      </c>
      <c r="T297" s="68" t="str">
        <f t="shared" si="71"/>
        <v>Sin Iniciar</v>
      </c>
      <c r="U297" s="657" t="str">
        <f t="shared" si="72"/>
        <v>6</v>
      </c>
      <c r="V297" s="466"/>
      <c r="W297" s="467">
        <f t="shared" si="63"/>
        <v>1</v>
      </c>
      <c r="X297" s="703"/>
    </row>
    <row r="298" spans="1:24" s="5" customFormat="1" ht="29.25" hidden="1" customHeight="1" outlineLevel="2" thickBot="1" x14ac:dyDescent="0.3">
      <c r="A298" s="807"/>
      <c r="B298" s="767"/>
      <c r="C298" s="468" t="s">
        <v>796</v>
      </c>
      <c r="D298" s="340"/>
      <c r="E298" s="340"/>
      <c r="F298" s="339"/>
      <c r="G298" s="339"/>
      <c r="H298" s="339"/>
      <c r="I298" s="343"/>
      <c r="J298" s="343"/>
      <c r="K298" s="344"/>
      <c r="L298" s="469">
        <f>+K298*J298</f>
        <v>0</v>
      </c>
      <c r="M298" s="470" t="str">
        <f t="shared" si="66"/>
        <v/>
      </c>
      <c r="N298" s="471" t="str">
        <f t="shared" si="61"/>
        <v/>
      </c>
      <c r="O298" s="472"/>
      <c r="P298" s="82" t="str">
        <f t="shared" si="68"/>
        <v/>
      </c>
      <c r="Q298" s="473"/>
      <c r="R298" s="473">
        <f t="shared" si="70"/>
        <v>0</v>
      </c>
      <c r="S298" s="85" t="str">
        <f t="shared" si="69"/>
        <v/>
      </c>
      <c r="T298" s="86" t="str">
        <f t="shared" si="71"/>
        <v>Sin Iniciar</v>
      </c>
      <c r="U298" s="658" t="str">
        <f t="shared" si="72"/>
        <v>6</v>
      </c>
      <c r="V298" s="474"/>
      <c r="W298" s="475">
        <f t="shared" si="63"/>
        <v>1</v>
      </c>
      <c r="X298" s="703"/>
    </row>
    <row r="299" spans="1:24" s="5" customFormat="1" ht="29.25" hidden="1" customHeight="1" outlineLevel="2" x14ac:dyDescent="0.25">
      <c r="A299" s="807"/>
      <c r="B299" s="801" t="s">
        <v>797</v>
      </c>
      <c r="C299" s="476" t="s">
        <v>798</v>
      </c>
      <c r="D299" s="304"/>
      <c r="E299" s="304"/>
      <c r="F299" s="303"/>
      <c r="G299" s="303"/>
      <c r="H299" s="303"/>
      <c r="I299" s="307"/>
      <c r="J299" s="307"/>
      <c r="K299" s="308"/>
      <c r="L299" s="455">
        <f>+K299*J299</f>
        <v>0</v>
      </c>
      <c r="M299" s="105" t="str">
        <f t="shared" si="66"/>
        <v/>
      </c>
      <c r="N299" s="456" t="str">
        <f t="shared" si="61"/>
        <v/>
      </c>
      <c r="O299" s="457"/>
      <c r="P299" s="136" t="str">
        <f t="shared" si="68"/>
        <v/>
      </c>
      <c r="Q299" s="458"/>
      <c r="R299" s="458">
        <f t="shared" si="70"/>
        <v>0</v>
      </c>
      <c r="S299" s="139" t="str">
        <f t="shared" si="69"/>
        <v/>
      </c>
      <c r="T299" s="140" t="str">
        <f t="shared" si="71"/>
        <v>Sin Iniciar</v>
      </c>
      <c r="U299" s="656" t="str">
        <f t="shared" si="72"/>
        <v>6</v>
      </c>
      <c r="V299" s="106"/>
      <c r="W299" s="459">
        <f t="shared" si="63"/>
        <v>1</v>
      </c>
      <c r="X299" s="703"/>
    </row>
    <row r="300" spans="1:24" s="5" customFormat="1" ht="29.25" hidden="1" customHeight="1" outlineLevel="2" x14ac:dyDescent="0.25">
      <c r="A300" s="807"/>
      <c r="B300" s="802"/>
      <c r="C300" s="460" t="s">
        <v>799</v>
      </c>
      <c r="D300" s="311"/>
      <c r="E300" s="311"/>
      <c r="F300" s="310"/>
      <c r="G300" s="310"/>
      <c r="H300" s="310"/>
      <c r="I300" s="314"/>
      <c r="J300" s="314"/>
      <c r="K300" s="315"/>
      <c r="L300" s="461">
        <f>+K300*J300</f>
        <v>0</v>
      </c>
      <c r="M300" s="462" t="str">
        <f t="shared" si="66"/>
        <v/>
      </c>
      <c r="N300" s="463" t="str">
        <f t="shared" si="61"/>
        <v/>
      </c>
      <c r="O300" s="464"/>
      <c r="P300" s="64" t="str">
        <f t="shared" si="68"/>
        <v/>
      </c>
      <c r="Q300" s="465"/>
      <c r="R300" s="465">
        <f t="shared" si="70"/>
        <v>0</v>
      </c>
      <c r="S300" s="67" t="str">
        <f t="shared" si="69"/>
        <v/>
      </c>
      <c r="T300" s="68" t="str">
        <f t="shared" si="71"/>
        <v>Sin Iniciar</v>
      </c>
      <c r="U300" s="657" t="str">
        <f t="shared" si="72"/>
        <v>6</v>
      </c>
      <c r="V300" s="466"/>
      <c r="W300" s="467">
        <f t="shared" si="63"/>
        <v>1</v>
      </c>
      <c r="X300" s="703"/>
    </row>
    <row r="301" spans="1:24" s="5" customFormat="1" ht="29.25" hidden="1" customHeight="1" outlineLevel="2" thickBot="1" x14ac:dyDescent="0.3">
      <c r="A301" s="807"/>
      <c r="B301" s="803"/>
      <c r="C301" s="468" t="s">
        <v>800</v>
      </c>
      <c r="D301" s="340"/>
      <c r="E301" s="340"/>
      <c r="F301" s="339"/>
      <c r="G301" s="339"/>
      <c r="H301" s="339"/>
      <c r="I301" s="343"/>
      <c r="J301" s="343"/>
      <c r="K301" s="344"/>
      <c r="L301" s="469">
        <f>+K301*J301</f>
        <v>0</v>
      </c>
      <c r="M301" s="470" t="str">
        <f>+IF(D301="","",IF(MONTH($C$2)&lt;MONTH(D301),"",E301-D301))</f>
        <v/>
      </c>
      <c r="N301" s="471" t="str">
        <f>+IF(D301="","",IF(AND(MONTH($C$2)&gt;=MONTH(D301),MONTH($C$2)&lt;=MONTH(E301)),"X",""))</f>
        <v/>
      </c>
      <c r="O301" s="472"/>
      <c r="P301" s="82" t="str">
        <f>+IF(N301="","",IFERROR(IF(MONTH($C$2)&lt;MONTH(D301),"",IF(E301&lt;$C$2,1,IF(D301&lt;$C$2,($C$2-D301)/(E301-D301),0))),0))</f>
        <v/>
      </c>
      <c r="Q301" s="473"/>
      <c r="R301" s="473">
        <f>+Q301</f>
        <v>0</v>
      </c>
      <c r="S301" s="85" t="str">
        <f>IF(P301="","",IF(Q301&gt;P301,1,(Q301/P301)))</f>
        <v/>
      </c>
      <c r="T301" s="86" t="str">
        <f>+IF(S301="","Sin Iniciar",IF(S301&lt;0.6,"Crítico",IF(S301&lt;0.9,"En Proceso",IF(AND(P301=1,Q301=1,S301=1),"Terminado","Normal"))))</f>
        <v>Sin Iniciar</v>
      </c>
      <c r="U301" s="658" t="str">
        <f>+IF(T301="","",IF(T301="Sin Iniciar","6",IF(T301="Crítico","L",IF(T301="En Proceso","K",IF(T301="Normal","J","B")))))</f>
        <v>6</v>
      </c>
      <c r="V301" s="474"/>
      <c r="W301" s="475">
        <f>1-R301</f>
        <v>1</v>
      </c>
      <c r="X301" s="703"/>
    </row>
    <row r="302" spans="1:24" s="5" customFormat="1" ht="29.25" hidden="1" customHeight="1" outlineLevel="2" x14ac:dyDescent="0.25">
      <c r="A302" s="807"/>
      <c r="B302" s="801" t="s">
        <v>801</v>
      </c>
      <c r="C302" s="454" t="s">
        <v>802</v>
      </c>
      <c r="D302" s="304"/>
      <c r="E302" s="304"/>
      <c r="F302" s="303"/>
      <c r="G302" s="303"/>
      <c r="H302" s="303"/>
      <c r="I302" s="307"/>
      <c r="J302" s="307"/>
      <c r="K302" s="308"/>
      <c r="L302" s="455">
        <f t="shared" ref="L302:L304" si="73">+K302*J302</f>
        <v>0</v>
      </c>
      <c r="M302" s="105" t="str">
        <f t="shared" ref="M302:M304" si="74">+IF(D302="","",IF(MONTH($C$2)&lt;MONTH(D302),"",E302-D302))</f>
        <v/>
      </c>
      <c r="N302" s="456" t="str">
        <f t="shared" ref="N302:N304" si="75">+IF(D302="","",IF(AND(MONTH($C$2)&gt;=MONTH(D302),MONTH($C$2)&lt;=MONTH(E302)),"X",""))</f>
        <v/>
      </c>
      <c r="O302" s="457"/>
      <c r="P302" s="136" t="str">
        <f t="shared" ref="P302:P304" si="76">+IF(N302="","",IFERROR(IF(MONTH($C$2)&lt;MONTH(D302),"",IF(E302&lt;$C$2,1,IF(D302&lt;$C$2,($C$2-D302)/(E302-D302),0))),0))</f>
        <v/>
      </c>
      <c r="Q302" s="458"/>
      <c r="R302" s="458">
        <f t="shared" ref="R302:R304" si="77">+Q302</f>
        <v>0</v>
      </c>
      <c r="S302" s="139" t="str">
        <f t="shared" ref="S302:S304" si="78">IF(P302="","",IF(Q302&gt;P302,1,(Q302/P302)))</f>
        <v/>
      </c>
      <c r="T302" s="140" t="str">
        <f t="shared" ref="T302:T304" si="79">+IF(S302="","Sin Iniciar",IF(S302&lt;0.6,"Crítico",IF(S302&lt;0.9,"En Proceso",IF(AND(P302=1,Q302=1,S302=1),"Terminado","Normal"))))</f>
        <v>Sin Iniciar</v>
      </c>
      <c r="U302" s="656" t="str">
        <f t="shared" ref="U302:U304" si="80">+IF(T302="","",IF(T302="Sin Iniciar","6",IF(T302="Crítico","L",IF(T302="En Proceso","K",IF(T302="Normal","J","B")))))</f>
        <v>6</v>
      </c>
      <c r="V302" s="106"/>
      <c r="W302" s="459">
        <f t="shared" ref="W302:W304" si="81">1-R302</f>
        <v>1</v>
      </c>
      <c r="X302" s="703"/>
    </row>
    <row r="303" spans="1:24" s="5" customFormat="1" ht="29.25" hidden="1" customHeight="1" outlineLevel="2" x14ac:dyDescent="0.25">
      <c r="A303" s="807"/>
      <c r="B303" s="802"/>
      <c r="C303" s="477" t="s">
        <v>803</v>
      </c>
      <c r="D303" s="311"/>
      <c r="E303" s="311"/>
      <c r="F303" s="310"/>
      <c r="G303" s="310"/>
      <c r="H303" s="310"/>
      <c r="I303" s="314"/>
      <c r="J303" s="314"/>
      <c r="K303" s="315"/>
      <c r="L303" s="461">
        <f t="shared" si="73"/>
        <v>0</v>
      </c>
      <c r="M303" s="462" t="str">
        <f t="shared" si="74"/>
        <v/>
      </c>
      <c r="N303" s="463" t="str">
        <f t="shared" si="75"/>
        <v/>
      </c>
      <c r="O303" s="464"/>
      <c r="P303" s="64" t="str">
        <f t="shared" si="76"/>
        <v/>
      </c>
      <c r="Q303" s="465"/>
      <c r="R303" s="465">
        <f t="shared" si="77"/>
        <v>0</v>
      </c>
      <c r="S303" s="67" t="str">
        <f t="shared" si="78"/>
        <v/>
      </c>
      <c r="T303" s="68" t="str">
        <f t="shared" si="79"/>
        <v>Sin Iniciar</v>
      </c>
      <c r="U303" s="657" t="str">
        <f t="shared" si="80"/>
        <v>6</v>
      </c>
      <c r="V303" s="466"/>
      <c r="W303" s="467">
        <f t="shared" si="81"/>
        <v>1</v>
      </c>
      <c r="X303" s="703"/>
    </row>
    <row r="304" spans="1:24" s="5" customFormat="1" ht="29.25" hidden="1" customHeight="1" outlineLevel="2" thickBot="1" x14ac:dyDescent="0.3">
      <c r="A304" s="807"/>
      <c r="B304" s="803"/>
      <c r="C304" s="478" t="s">
        <v>804</v>
      </c>
      <c r="D304" s="340"/>
      <c r="E304" s="340"/>
      <c r="F304" s="339"/>
      <c r="G304" s="339"/>
      <c r="H304" s="339"/>
      <c r="I304" s="343"/>
      <c r="J304" s="343"/>
      <c r="K304" s="344"/>
      <c r="L304" s="469">
        <f t="shared" si="73"/>
        <v>0</v>
      </c>
      <c r="M304" s="470" t="str">
        <f t="shared" si="74"/>
        <v/>
      </c>
      <c r="N304" s="471" t="str">
        <f t="shared" si="75"/>
        <v/>
      </c>
      <c r="O304" s="472"/>
      <c r="P304" s="82" t="str">
        <f t="shared" si="76"/>
        <v/>
      </c>
      <c r="Q304" s="473"/>
      <c r="R304" s="473">
        <f t="shared" si="77"/>
        <v>0</v>
      </c>
      <c r="S304" s="85" t="str">
        <f t="shared" si="78"/>
        <v/>
      </c>
      <c r="T304" s="86" t="str">
        <f t="shared" si="79"/>
        <v>Sin Iniciar</v>
      </c>
      <c r="U304" s="658" t="str">
        <f t="shared" si="80"/>
        <v>6</v>
      </c>
      <c r="V304" s="474"/>
      <c r="W304" s="475">
        <f t="shared" si="81"/>
        <v>1</v>
      </c>
      <c r="X304" s="703"/>
    </row>
    <row r="305" spans="1:24" s="5" customFormat="1" ht="29.25" hidden="1" customHeight="1" outlineLevel="2" x14ac:dyDescent="0.25">
      <c r="A305" s="807"/>
      <c r="B305" s="801" t="s">
        <v>805</v>
      </c>
      <c r="C305" s="454" t="s">
        <v>806</v>
      </c>
      <c r="D305" s="304"/>
      <c r="E305" s="304"/>
      <c r="F305" s="303"/>
      <c r="G305" s="303"/>
      <c r="H305" s="303"/>
      <c r="I305" s="307"/>
      <c r="J305" s="307"/>
      <c r="K305" s="308"/>
      <c r="L305" s="455">
        <f t="shared" si="67"/>
        <v>0</v>
      </c>
      <c r="M305" s="105" t="str">
        <f t="shared" si="66"/>
        <v/>
      </c>
      <c r="N305" s="456" t="str">
        <f t="shared" si="61"/>
        <v/>
      </c>
      <c r="O305" s="457"/>
      <c r="P305" s="136" t="str">
        <f t="shared" si="68"/>
        <v/>
      </c>
      <c r="Q305" s="458"/>
      <c r="R305" s="458">
        <f t="shared" si="70"/>
        <v>0</v>
      </c>
      <c r="S305" s="139" t="str">
        <f t="shared" si="69"/>
        <v/>
      </c>
      <c r="T305" s="140" t="str">
        <f t="shared" si="71"/>
        <v>Sin Iniciar</v>
      </c>
      <c r="U305" s="656" t="str">
        <f t="shared" si="72"/>
        <v>6</v>
      </c>
      <c r="V305" s="106"/>
      <c r="W305" s="459">
        <f t="shared" si="63"/>
        <v>1</v>
      </c>
      <c r="X305" s="703"/>
    </row>
    <row r="306" spans="1:24" s="5" customFormat="1" ht="29.25" hidden="1" customHeight="1" outlineLevel="2" thickBot="1" x14ac:dyDescent="0.3">
      <c r="A306" s="807"/>
      <c r="B306" s="803"/>
      <c r="C306" s="478" t="s">
        <v>807</v>
      </c>
      <c r="D306" s="340"/>
      <c r="E306" s="340"/>
      <c r="F306" s="339"/>
      <c r="G306" s="339"/>
      <c r="H306" s="339"/>
      <c r="I306" s="343"/>
      <c r="J306" s="343"/>
      <c r="K306" s="344"/>
      <c r="L306" s="469">
        <f t="shared" si="67"/>
        <v>0</v>
      </c>
      <c r="M306" s="470" t="str">
        <f t="shared" si="66"/>
        <v/>
      </c>
      <c r="N306" s="471" t="str">
        <f t="shared" si="61"/>
        <v/>
      </c>
      <c r="O306" s="472"/>
      <c r="P306" s="82" t="str">
        <f t="shared" si="68"/>
        <v/>
      </c>
      <c r="Q306" s="473"/>
      <c r="R306" s="473">
        <f t="shared" si="70"/>
        <v>0</v>
      </c>
      <c r="S306" s="85" t="str">
        <f t="shared" si="69"/>
        <v/>
      </c>
      <c r="T306" s="86" t="str">
        <f t="shared" si="71"/>
        <v>Sin Iniciar</v>
      </c>
      <c r="U306" s="658" t="str">
        <f t="shared" si="72"/>
        <v>6</v>
      </c>
      <c r="V306" s="474"/>
      <c r="W306" s="475">
        <f t="shared" si="63"/>
        <v>1</v>
      </c>
      <c r="X306" s="703"/>
    </row>
    <row r="307" spans="1:24" s="103" customFormat="1" ht="29.25" hidden="1" customHeight="1" outlineLevel="1" collapsed="1" thickBot="1" x14ac:dyDescent="0.3">
      <c r="A307" s="717" t="s">
        <v>808</v>
      </c>
      <c r="B307" s="718"/>
      <c r="C307" s="719"/>
      <c r="D307" s="89"/>
      <c r="E307" s="90"/>
      <c r="F307" s="91"/>
      <c r="G307" s="92"/>
      <c r="H307" s="92"/>
      <c r="I307" s="93"/>
      <c r="J307" s="94"/>
      <c r="K307" s="92"/>
      <c r="L307" s="92"/>
      <c r="M307" s="95" t="str">
        <f t="shared" si="66"/>
        <v/>
      </c>
      <c r="N307" s="93" t="str">
        <f t="shared" si="61"/>
        <v/>
      </c>
      <c r="O307" s="96"/>
      <c r="P307" s="212">
        <f>+IFERROR(SUMPRODUCT(P278:P306,M278:M306)/SUM(M278:M306),0)</f>
        <v>0.33333333333333331</v>
      </c>
      <c r="Q307" s="213">
        <f>+IFERROR(SUMPRODUCT(Q278:Q306,M278:M306)/SUM(M278:M306),0)</f>
        <v>0.32973995271867618</v>
      </c>
      <c r="R307" s="232">
        <f>+IFERROR(SUMPRODUCT(R278:R306,M278:M306)/SUM(M278:M306),0)</f>
        <v>0.33659574468085113</v>
      </c>
      <c r="S307" s="212">
        <f>+IFERROR(Q307/P307,0)</f>
        <v>0.98921985815602853</v>
      </c>
      <c r="T307" s="100" t="str">
        <f t="shared" si="71"/>
        <v>Normal</v>
      </c>
      <c r="U307" s="647" t="str">
        <f t="shared" si="72"/>
        <v>J</v>
      </c>
      <c r="V307" s="216"/>
      <c r="W307" s="420">
        <f t="shared" si="63"/>
        <v>0.66340425531914882</v>
      </c>
    </row>
    <row r="308" spans="1:24" s="5" customFormat="1" ht="29.25" hidden="1" customHeight="1" outlineLevel="2" thickBot="1" x14ac:dyDescent="0.3">
      <c r="A308" s="797" t="s">
        <v>809</v>
      </c>
      <c r="B308" s="765" t="s">
        <v>784</v>
      </c>
      <c r="C308" s="451" t="s">
        <v>786</v>
      </c>
      <c r="D308" s="304">
        <v>42767</v>
      </c>
      <c r="E308" s="304">
        <v>42916</v>
      </c>
      <c r="F308" s="303"/>
      <c r="G308" s="303"/>
      <c r="H308" s="303"/>
      <c r="I308" s="307"/>
      <c r="J308" s="307"/>
      <c r="K308" s="308"/>
      <c r="L308" s="455">
        <f t="shared" ref="L308:L323" si="82">+K308*J308</f>
        <v>0</v>
      </c>
      <c r="M308" s="105">
        <f t="shared" si="66"/>
        <v>149</v>
      </c>
      <c r="N308" s="456" t="str">
        <f t="shared" si="61"/>
        <v>X</v>
      </c>
      <c r="O308" s="457" t="s">
        <v>810</v>
      </c>
      <c r="P308" s="136">
        <f t="shared" ref="P308:P323" si="83">+IF(N308="","",IFERROR(IF(MONTH($C$2)&lt;MONTH(D308),"",IF(E308&lt;$C$2,1,IF(D308&lt;$C$2,($C$2-D308)/(E308-D308),0))),0))</f>
        <v>0.38926174496644295</v>
      </c>
      <c r="Q308" s="458">
        <v>0.36</v>
      </c>
      <c r="R308" s="458">
        <f t="shared" ref="R308:R323" si="84">+Q308</f>
        <v>0.36</v>
      </c>
      <c r="S308" s="139">
        <f t="shared" si="69"/>
        <v>0.92482758620689653</v>
      </c>
      <c r="T308" s="140" t="str">
        <f t="shared" si="71"/>
        <v>Normal</v>
      </c>
      <c r="U308" s="656" t="str">
        <f t="shared" si="72"/>
        <v>J</v>
      </c>
      <c r="V308" s="106"/>
      <c r="W308" s="459">
        <f t="shared" si="63"/>
        <v>0.64</v>
      </c>
      <c r="X308" s="703"/>
    </row>
    <row r="309" spans="1:24" s="5" customFormat="1" ht="29.25" hidden="1" customHeight="1" outlineLevel="2" thickBot="1" x14ac:dyDescent="0.3">
      <c r="A309" s="798"/>
      <c r="B309" s="777"/>
      <c r="C309" s="492" t="s">
        <v>811</v>
      </c>
      <c r="D309" s="325">
        <v>42767</v>
      </c>
      <c r="E309" s="325">
        <v>42916</v>
      </c>
      <c r="F309" s="324"/>
      <c r="G309" s="324"/>
      <c r="H309" s="324"/>
      <c r="I309" s="328"/>
      <c r="J309" s="328"/>
      <c r="K309" s="329"/>
      <c r="L309" s="493">
        <f t="shared" si="82"/>
        <v>0</v>
      </c>
      <c r="M309" s="494">
        <f t="shared" si="66"/>
        <v>149</v>
      </c>
      <c r="N309" s="495" t="str">
        <f t="shared" si="61"/>
        <v>X</v>
      </c>
      <c r="O309" s="457" t="s">
        <v>812</v>
      </c>
      <c r="P309" s="334">
        <f t="shared" si="83"/>
        <v>0.38926174496644295</v>
      </c>
      <c r="Q309" s="496">
        <v>0.36</v>
      </c>
      <c r="R309" s="496">
        <f t="shared" si="84"/>
        <v>0.36</v>
      </c>
      <c r="S309" s="336">
        <f t="shared" si="69"/>
        <v>0.92482758620689653</v>
      </c>
      <c r="T309" s="337" t="str">
        <f t="shared" si="71"/>
        <v>Normal</v>
      </c>
      <c r="U309" s="659" t="str">
        <f t="shared" si="72"/>
        <v>J</v>
      </c>
      <c r="V309" s="497"/>
      <c r="W309" s="498">
        <f t="shared" si="63"/>
        <v>0.64</v>
      </c>
      <c r="X309" s="703"/>
    </row>
    <row r="310" spans="1:24" s="5" customFormat="1" ht="29.25" hidden="1" customHeight="1" outlineLevel="2" x14ac:dyDescent="0.25">
      <c r="A310" s="798"/>
      <c r="B310" s="765" t="s">
        <v>787</v>
      </c>
      <c r="C310" s="499" t="s">
        <v>813</v>
      </c>
      <c r="D310" s="304">
        <v>42767</v>
      </c>
      <c r="E310" s="304">
        <v>43069</v>
      </c>
      <c r="F310" s="303"/>
      <c r="G310" s="303"/>
      <c r="H310" s="303"/>
      <c r="I310" s="307"/>
      <c r="J310" s="307"/>
      <c r="K310" s="308"/>
      <c r="L310" s="455">
        <f t="shared" si="82"/>
        <v>0</v>
      </c>
      <c r="M310" s="105">
        <f t="shared" si="66"/>
        <v>302</v>
      </c>
      <c r="N310" s="456" t="str">
        <f t="shared" si="61"/>
        <v>X</v>
      </c>
      <c r="O310" s="457" t="s">
        <v>814</v>
      </c>
      <c r="P310" s="136">
        <f t="shared" si="83"/>
        <v>0.19205298013245034</v>
      </c>
      <c r="Q310" s="458">
        <v>0.19</v>
      </c>
      <c r="R310" s="458">
        <f t="shared" si="84"/>
        <v>0.19</v>
      </c>
      <c r="S310" s="139">
        <f t="shared" si="69"/>
        <v>0.98931034482758617</v>
      </c>
      <c r="T310" s="140" t="str">
        <f t="shared" si="71"/>
        <v>Normal</v>
      </c>
      <c r="U310" s="656" t="str">
        <f t="shared" si="72"/>
        <v>J</v>
      </c>
      <c r="V310" s="106"/>
      <c r="W310" s="459">
        <f t="shared" si="63"/>
        <v>0.81</v>
      </c>
      <c r="X310" s="703"/>
    </row>
    <row r="311" spans="1:24" s="5" customFormat="1" ht="29.25" hidden="1" customHeight="1" outlineLevel="2" thickBot="1" x14ac:dyDescent="0.3">
      <c r="A311" s="798"/>
      <c r="B311" s="777"/>
      <c r="C311" s="324" t="s">
        <v>789</v>
      </c>
      <c r="D311" s="325">
        <v>42795</v>
      </c>
      <c r="E311" s="325">
        <v>43069</v>
      </c>
      <c r="F311" s="324"/>
      <c r="G311" s="324"/>
      <c r="H311" s="324"/>
      <c r="I311" s="328"/>
      <c r="J311" s="328"/>
      <c r="K311" s="329"/>
      <c r="L311" s="493">
        <f t="shared" si="82"/>
        <v>0</v>
      </c>
      <c r="M311" s="494">
        <f t="shared" si="66"/>
        <v>274</v>
      </c>
      <c r="N311" s="495" t="str">
        <f t="shared" si="61"/>
        <v>X</v>
      </c>
      <c r="O311" s="500" t="s">
        <v>815</v>
      </c>
      <c r="P311" s="334">
        <f t="shared" si="83"/>
        <v>0.10948905109489052</v>
      </c>
      <c r="Q311" s="496">
        <v>0.1095</v>
      </c>
      <c r="R311" s="496">
        <f t="shared" si="84"/>
        <v>0.1095</v>
      </c>
      <c r="S311" s="336">
        <f t="shared" si="69"/>
        <v>1</v>
      </c>
      <c r="T311" s="337" t="str">
        <f t="shared" si="71"/>
        <v>Normal</v>
      </c>
      <c r="U311" s="659" t="str">
        <f t="shared" si="72"/>
        <v>J</v>
      </c>
      <c r="V311" s="497"/>
      <c r="W311" s="498">
        <f t="shared" si="63"/>
        <v>0.89049999999999996</v>
      </c>
      <c r="X311" s="703"/>
    </row>
    <row r="312" spans="1:24" s="5" customFormat="1" ht="29.25" hidden="1" customHeight="1" outlineLevel="2" thickBot="1" x14ac:dyDescent="0.3">
      <c r="A312" s="798"/>
      <c r="B312" s="501" t="s">
        <v>790</v>
      </c>
      <c r="C312" s="502" t="s">
        <v>546</v>
      </c>
      <c r="D312" s="503">
        <v>42767</v>
      </c>
      <c r="E312" s="503">
        <v>43008</v>
      </c>
      <c r="F312" s="502"/>
      <c r="G312" s="502"/>
      <c r="H312" s="502"/>
      <c r="I312" s="504"/>
      <c r="J312" s="504"/>
      <c r="K312" s="505"/>
      <c r="L312" s="506">
        <f t="shared" si="82"/>
        <v>0</v>
      </c>
      <c r="M312" s="507">
        <f t="shared" si="66"/>
        <v>241</v>
      </c>
      <c r="N312" s="508" t="str">
        <f t="shared" si="61"/>
        <v>X</v>
      </c>
      <c r="O312" s="509" t="s">
        <v>816</v>
      </c>
      <c r="P312" s="510">
        <f t="shared" si="83"/>
        <v>0.24066390041493776</v>
      </c>
      <c r="Q312" s="511">
        <v>0.2407</v>
      </c>
      <c r="R312" s="511">
        <f t="shared" si="84"/>
        <v>0.2407</v>
      </c>
      <c r="S312" s="512">
        <f t="shared" si="69"/>
        <v>1</v>
      </c>
      <c r="T312" s="513" t="str">
        <f t="shared" si="71"/>
        <v>Normal</v>
      </c>
      <c r="U312" s="660" t="str">
        <f t="shared" si="72"/>
        <v>J</v>
      </c>
      <c r="V312" s="514"/>
      <c r="W312" s="515">
        <f t="shared" si="63"/>
        <v>0.75929999999999997</v>
      </c>
      <c r="X312" s="703"/>
    </row>
    <row r="313" spans="1:24" s="5" customFormat="1" ht="29.25" hidden="1" customHeight="1" outlineLevel="2" x14ac:dyDescent="0.25">
      <c r="A313" s="798"/>
      <c r="B313" s="765" t="s">
        <v>791</v>
      </c>
      <c r="C313" s="516" t="s">
        <v>793</v>
      </c>
      <c r="D313" s="503">
        <v>42917</v>
      </c>
      <c r="E313" s="503">
        <v>43081</v>
      </c>
      <c r="F313" s="303"/>
      <c r="G313" s="303"/>
      <c r="H313" s="303"/>
      <c r="I313" s="307"/>
      <c r="J313" s="307"/>
      <c r="K313" s="308"/>
      <c r="L313" s="455">
        <f t="shared" si="82"/>
        <v>0</v>
      </c>
      <c r="M313" s="105" t="str">
        <f>+IF(D313="","",IF(MONTH($C$2)&lt;MONTH(D313),"",E313-D313))</f>
        <v/>
      </c>
      <c r="N313" s="456" t="str">
        <f>+IF(D313="","",IF(AND(MONTH($C$2)&gt;=MONTH(D313),MONTH($C$2)&lt;=MONTH(E313)),"X",""))</f>
        <v/>
      </c>
      <c r="O313" s="457"/>
      <c r="P313" s="136" t="str">
        <f>+IF(N313="","",IFERROR(IF(MONTH($C$2)&lt;MONTH(D313),"",IF(E313&lt;$C$2,1,IF(D313&lt;$C$2,($C$2-D313)/(E313-D313),0))),0))</f>
        <v/>
      </c>
      <c r="Q313" s="458"/>
      <c r="R313" s="458">
        <f t="shared" si="84"/>
        <v>0</v>
      </c>
      <c r="S313" s="139" t="str">
        <f t="shared" si="69"/>
        <v/>
      </c>
      <c r="T313" s="140" t="str">
        <f t="shared" si="71"/>
        <v>Sin Iniciar</v>
      </c>
      <c r="U313" s="656" t="str">
        <f t="shared" si="72"/>
        <v>6</v>
      </c>
      <c r="V313" s="106"/>
      <c r="W313" s="459">
        <f t="shared" si="63"/>
        <v>1</v>
      </c>
      <c r="X313" s="703"/>
    </row>
    <row r="314" spans="1:24" s="5" customFormat="1" ht="29.25" hidden="1" customHeight="1" outlineLevel="2" x14ac:dyDescent="0.25">
      <c r="A314" s="798"/>
      <c r="B314" s="766"/>
      <c r="C314" s="517" t="s">
        <v>817</v>
      </c>
      <c r="D314" s="311">
        <v>42917</v>
      </c>
      <c r="E314" s="311">
        <v>43081</v>
      </c>
      <c r="F314" s="310"/>
      <c r="G314" s="310"/>
      <c r="H314" s="310"/>
      <c r="I314" s="314"/>
      <c r="J314" s="314"/>
      <c r="K314" s="315"/>
      <c r="L314" s="461">
        <f t="shared" si="82"/>
        <v>0</v>
      </c>
      <c r="M314" s="462" t="str">
        <f t="shared" si="66"/>
        <v/>
      </c>
      <c r="N314" s="463" t="str">
        <f t="shared" si="61"/>
        <v/>
      </c>
      <c r="O314" s="464"/>
      <c r="P314" s="64" t="str">
        <f t="shared" si="83"/>
        <v/>
      </c>
      <c r="Q314" s="465"/>
      <c r="R314" s="465">
        <f t="shared" si="84"/>
        <v>0</v>
      </c>
      <c r="S314" s="67" t="str">
        <f t="shared" si="69"/>
        <v/>
      </c>
      <c r="T314" s="68" t="str">
        <f t="shared" si="71"/>
        <v>Sin Iniciar</v>
      </c>
      <c r="U314" s="657" t="str">
        <f t="shared" si="72"/>
        <v>6</v>
      </c>
      <c r="V314" s="466"/>
      <c r="W314" s="467">
        <f t="shared" si="63"/>
        <v>1</v>
      </c>
      <c r="X314" s="703"/>
    </row>
    <row r="315" spans="1:24" s="5" customFormat="1" ht="29.25" hidden="1" customHeight="1" outlineLevel="2" x14ac:dyDescent="0.25">
      <c r="A315" s="798"/>
      <c r="B315" s="766"/>
      <c r="C315" s="517" t="s">
        <v>795</v>
      </c>
      <c r="D315" s="311">
        <v>42917</v>
      </c>
      <c r="E315" s="311">
        <v>43081</v>
      </c>
      <c r="F315" s="310"/>
      <c r="G315" s="310"/>
      <c r="H315" s="310"/>
      <c r="I315" s="314"/>
      <c r="J315" s="314"/>
      <c r="K315" s="315"/>
      <c r="L315" s="461">
        <f t="shared" si="82"/>
        <v>0</v>
      </c>
      <c r="M315" s="462" t="str">
        <f>+IF(D315="","",IF(MONTH($C$2)&lt;MONTH(D315),"",E315-D315))</f>
        <v/>
      </c>
      <c r="N315" s="463" t="str">
        <f>+IF(D315="","",IF(AND(MONTH($C$2)&gt;=MONTH(D315),MONTH($C$2)&lt;=MONTH(E315)),"X",""))</f>
        <v/>
      </c>
      <c r="O315" s="464"/>
      <c r="P315" s="64" t="str">
        <f>+IF(N315="","",IFERROR(IF(MONTH($C$2)&lt;MONTH(D315),"",IF(E315&lt;$C$2,1,IF(D315&lt;$C$2,($C$2-D315)/(E315-D315),0))),0))</f>
        <v/>
      </c>
      <c r="Q315" s="465"/>
      <c r="R315" s="465">
        <f t="shared" si="84"/>
        <v>0</v>
      </c>
      <c r="S315" s="67" t="str">
        <f t="shared" si="69"/>
        <v/>
      </c>
      <c r="T315" s="68" t="str">
        <f t="shared" si="71"/>
        <v>Sin Iniciar</v>
      </c>
      <c r="U315" s="657" t="str">
        <f t="shared" si="72"/>
        <v>6</v>
      </c>
      <c r="V315" s="466"/>
      <c r="W315" s="467">
        <f t="shared" si="63"/>
        <v>1</v>
      </c>
      <c r="X315" s="703"/>
    </row>
    <row r="316" spans="1:24" s="5" customFormat="1" ht="29.25" hidden="1" customHeight="1" outlineLevel="2" thickBot="1" x14ac:dyDescent="0.3">
      <c r="A316" s="798"/>
      <c r="B316" s="777"/>
      <c r="C316" s="518" t="s">
        <v>818</v>
      </c>
      <c r="D316" s="421">
        <v>42917</v>
      </c>
      <c r="E316" s="519">
        <v>43081</v>
      </c>
      <c r="F316" s="324"/>
      <c r="G316" s="324"/>
      <c r="H316" s="324"/>
      <c r="I316" s="328"/>
      <c r="J316" s="328"/>
      <c r="K316" s="329"/>
      <c r="L316" s="493">
        <f t="shared" si="82"/>
        <v>0</v>
      </c>
      <c r="M316" s="494" t="str">
        <f t="shared" si="66"/>
        <v/>
      </c>
      <c r="N316" s="495" t="str">
        <f t="shared" si="61"/>
        <v/>
      </c>
      <c r="O316" s="500"/>
      <c r="P316" s="334" t="str">
        <f t="shared" si="83"/>
        <v/>
      </c>
      <c r="Q316" s="496"/>
      <c r="R316" s="496">
        <f t="shared" si="84"/>
        <v>0</v>
      </c>
      <c r="S316" s="336" t="str">
        <f t="shared" si="69"/>
        <v/>
      </c>
      <c r="T316" s="337" t="str">
        <f t="shared" si="71"/>
        <v>Sin Iniciar</v>
      </c>
      <c r="U316" s="659" t="str">
        <f t="shared" si="72"/>
        <v>6</v>
      </c>
      <c r="V316" s="497"/>
      <c r="W316" s="498">
        <f t="shared" si="63"/>
        <v>1</v>
      </c>
      <c r="X316" s="703"/>
    </row>
    <row r="317" spans="1:24" s="5" customFormat="1" ht="29.25" hidden="1" customHeight="1" outlineLevel="2" x14ac:dyDescent="0.25">
      <c r="A317" s="798"/>
      <c r="B317" s="765" t="s">
        <v>797</v>
      </c>
      <c r="C317" s="516" t="s">
        <v>819</v>
      </c>
      <c r="D317" s="304"/>
      <c r="E317" s="304"/>
      <c r="F317" s="303"/>
      <c r="G317" s="303"/>
      <c r="H317" s="303"/>
      <c r="I317" s="307"/>
      <c r="J317" s="307"/>
      <c r="K317" s="308"/>
      <c r="L317" s="455">
        <f t="shared" si="82"/>
        <v>0</v>
      </c>
      <c r="M317" s="105" t="str">
        <f t="shared" si="66"/>
        <v/>
      </c>
      <c r="N317" s="456" t="str">
        <f t="shared" si="61"/>
        <v/>
      </c>
      <c r="O317" s="457"/>
      <c r="P317" s="136" t="str">
        <f t="shared" si="83"/>
        <v/>
      </c>
      <c r="Q317" s="458"/>
      <c r="R317" s="458">
        <f t="shared" si="84"/>
        <v>0</v>
      </c>
      <c r="S317" s="139" t="str">
        <f t="shared" si="69"/>
        <v/>
      </c>
      <c r="T317" s="140" t="str">
        <f t="shared" si="71"/>
        <v>Sin Iniciar</v>
      </c>
      <c r="U317" s="656" t="str">
        <f t="shared" si="72"/>
        <v>6</v>
      </c>
      <c r="V317" s="106"/>
      <c r="W317" s="459">
        <f t="shared" si="63"/>
        <v>1</v>
      </c>
      <c r="X317" s="703"/>
    </row>
    <row r="318" spans="1:24" s="5" customFormat="1" ht="29.25" hidden="1" customHeight="1" outlineLevel="2" x14ac:dyDescent="0.25">
      <c r="A318" s="798"/>
      <c r="B318" s="766"/>
      <c r="C318" s="517" t="s">
        <v>799</v>
      </c>
      <c r="D318" s="311"/>
      <c r="E318" s="311"/>
      <c r="F318" s="310"/>
      <c r="G318" s="310"/>
      <c r="H318" s="310"/>
      <c r="I318" s="314"/>
      <c r="J318" s="314"/>
      <c r="K318" s="315"/>
      <c r="L318" s="461">
        <f t="shared" si="82"/>
        <v>0</v>
      </c>
      <c r="M318" s="462" t="str">
        <f t="shared" si="66"/>
        <v/>
      </c>
      <c r="N318" s="463" t="str">
        <f t="shared" si="61"/>
        <v/>
      </c>
      <c r="O318" s="464"/>
      <c r="P318" s="64" t="str">
        <f t="shared" si="83"/>
        <v/>
      </c>
      <c r="Q318" s="465"/>
      <c r="R318" s="465">
        <f t="shared" si="84"/>
        <v>0</v>
      </c>
      <c r="S318" s="67" t="str">
        <f t="shared" si="69"/>
        <v/>
      </c>
      <c r="T318" s="68" t="str">
        <f t="shared" si="71"/>
        <v>Sin Iniciar</v>
      </c>
      <c r="U318" s="657" t="str">
        <f t="shared" si="72"/>
        <v>6</v>
      </c>
      <c r="V318" s="466"/>
      <c r="W318" s="467">
        <f t="shared" si="63"/>
        <v>1</v>
      </c>
      <c r="X318" s="703"/>
    </row>
    <row r="319" spans="1:24" s="5" customFormat="1" ht="29.25" hidden="1" customHeight="1" outlineLevel="2" thickBot="1" x14ac:dyDescent="0.3">
      <c r="A319" s="798"/>
      <c r="B319" s="777"/>
      <c r="C319" s="518" t="s">
        <v>820</v>
      </c>
      <c r="D319" s="325"/>
      <c r="E319" s="325"/>
      <c r="F319" s="324"/>
      <c r="G319" s="324"/>
      <c r="H319" s="324"/>
      <c r="I319" s="328"/>
      <c r="J319" s="328"/>
      <c r="K319" s="329"/>
      <c r="L319" s="493">
        <f t="shared" si="82"/>
        <v>0</v>
      </c>
      <c r="M319" s="494" t="str">
        <f t="shared" si="66"/>
        <v/>
      </c>
      <c r="N319" s="495" t="str">
        <f t="shared" si="61"/>
        <v/>
      </c>
      <c r="O319" s="500"/>
      <c r="P319" s="334" t="str">
        <f t="shared" si="83"/>
        <v/>
      </c>
      <c r="Q319" s="496"/>
      <c r="R319" s="496">
        <f t="shared" si="84"/>
        <v>0</v>
      </c>
      <c r="S319" s="336" t="str">
        <f t="shared" si="69"/>
        <v/>
      </c>
      <c r="T319" s="337" t="str">
        <f t="shared" si="71"/>
        <v>Sin Iniciar</v>
      </c>
      <c r="U319" s="659" t="str">
        <f t="shared" si="72"/>
        <v>6</v>
      </c>
      <c r="V319" s="497"/>
      <c r="W319" s="498">
        <f t="shared" si="63"/>
        <v>1</v>
      </c>
      <c r="X319" s="703"/>
    </row>
    <row r="320" spans="1:24" s="5" customFormat="1" ht="29.25" hidden="1" customHeight="1" outlineLevel="2" x14ac:dyDescent="0.25">
      <c r="A320" s="798"/>
      <c r="B320" s="765" t="s">
        <v>801</v>
      </c>
      <c r="C320" s="454" t="s">
        <v>802</v>
      </c>
      <c r="D320" s="304">
        <v>42767</v>
      </c>
      <c r="E320" s="304">
        <v>43081</v>
      </c>
      <c r="F320" s="303"/>
      <c r="G320" s="303"/>
      <c r="H320" s="303"/>
      <c r="I320" s="307"/>
      <c r="J320" s="307"/>
      <c r="K320" s="308"/>
      <c r="L320" s="455">
        <f t="shared" si="82"/>
        <v>0</v>
      </c>
      <c r="M320" s="105">
        <f t="shared" si="66"/>
        <v>314</v>
      </c>
      <c r="N320" s="456" t="str">
        <f t="shared" si="61"/>
        <v>X</v>
      </c>
      <c r="O320" s="457" t="s">
        <v>821</v>
      </c>
      <c r="P320" s="136">
        <f t="shared" si="83"/>
        <v>0.18471337579617833</v>
      </c>
      <c r="Q320" s="458">
        <v>0.17</v>
      </c>
      <c r="R320" s="458">
        <f t="shared" si="84"/>
        <v>0.17</v>
      </c>
      <c r="S320" s="139">
        <f t="shared" si="69"/>
        <v>0.92034482758620706</v>
      </c>
      <c r="T320" s="140" t="str">
        <f t="shared" si="71"/>
        <v>Normal</v>
      </c>
      <c r="U320" s="656" t="str">
        <f t="shared" si="72"/>
        <v>J</v>
      </c>
      <c r="V320" s="106"/>
      <c r="W320" s="459">
        <f t="shared" si="63"/>
        <v>0.83</v>
      </c>
      <c r="X320" s="703"/>
    </row>
    <row r="321" spans="1:24" s="5" customFormat="1" ht="29.25" hidden="1" customHeight="1" outlineLevel="2" x14ac:dyDescent="0.25">
      <c r="A321" s="798"/>
      <c r="B321" s="766"/>
      <c r="C321" s="477" t="s">
        <v>803</v>
      </c>
      <c r="D321" s="311">
        <v>42795</v>
      </c>
      <c r="E321" s="311">
        <v>43081</v>
      </c>
      <c r="F321" s="310"/>
      <c r="G321" s="310"/>
      <c r="H321" s="310"/>
      <c r="I321" s="314"/>
      <c r="J321" s="314"/>
      <c r="K321" s="315"/>
      <c r="L321" s="461">
        <f t="shared" si="82"/>
        <v>0</v>
      </c>
      <c r="M321" s="462">
        <f t="shared" si="66"/>
        <v>286</v>
      </c>
      <c r="N321" s="463" t="str">
        <f t="shared" si="61"/>
        <v>X</v>
      </c>
      <c r="O321" s="464" t="s">
        <v>822</v>
      </c>
      <c r="P321" s="64">
        <f t="shared" si="83"/>
        <v>0.1048951048951049</v>
      </c>
      <c r="Q321" s="465">
        <v>0.1</v>
      </c>
      <c r="R321" s="465">
        <f t="shared" si="84"/>
        <v>0.1</v>
      </c>
      <c r="S321" s="67">
        <f t="shared" si="69"/>
        <v>0.95333333333333337</v>
      </c>
      <c r="T321" s="68" t="str">
        <f t="shared" si="71"/>
        <v>Normal</v>
      </c>
      <c r="U321" s="657" t="str">
        <f t="shared" si="72"/>
        <v>J</v>
      </c>
      <c r="V321" s="466"/>
      <c r="W321" s="467">
        <f t="shared" si="63"/>
        <v>0.9</v>
      </c>
      <c r="X321" s="703"/>
    </row>
    <row r="322" spans="1:24" s="5" customFormat="1" ht="29.25" hidden="1" customHeight="1" outlineLevel="2" thickBot="1" x14ac:dyDescent="0.3">
      <c r="A322" s="798"/>
      <c r="B322" s="777"/>
      <c r="C322" s="520" t="s">
        <v>823</v>
      </c>
      <c r="D322" s="325">
        <v>42767</v>
      </c>
      <c r="E322" s="325">
        <v>43069</v>
      </c>
      <c r="F322" s="324"/>
      <c r="G322" s="324"/>
      <c r="H322" s="324"/>
      <c r="I322" s="328"/>
      <c r="J322" s="328"/>
      <c r="K322" s="329"/>
      <c r="L322" s="493">
        <f t="shared" si="82"/>
        <v>0</v>
      </c>
      <c r="M322" s="494">
        <f t="shared" si="66"/>
        <v>302</v>
      </c>
      <c r="N322" s="495" t="str">
        <f t="shared" si="61"/>
        <v>X</v>
      </c>
      <c r="O322" s="500" t="s">
        <v>824</v>
      </c>
      <c r="P322" s="334">
        <f t="shared" si="83"/>
        <v>0.19205298013245034</v>
      </c>
      <c r="Q322" s="496">
        <v>0.19</v>
      </c>
      <c r="R322" s="496">
        <v>0.08</v>
      </c>
      <c r="S322" s="336">
        <f t="shared" si="69"/>
        <v>0.98931034482758617</v>
      </c>
      <c r="T322" s="337" t="str">
        <f t="shared" si="71"/>
        <v>Normal</v>
      </c>
      <c r="U322" s="659" t="str">
        <f t="shared" si="72"/>
        <v>J</v>
      </c>
      <c r="V322" s="497"/>
      <c r="W322" s="498">
        <f t="shared" si="63"/>
        <v>0.92</v>
      </c>
      <c r="X322" s="703"/>
    </row>
    <row r="323" spans="1:24" s="5" customFormat="1" ht="29.25" hidden="1" customHeight="1" outlineLevel="2" thickBot="1" x14ac:dyDescent="0.3">
      <c r="A323" s="798"/>
      <c r="B323" s="521" t="s">
        <v>825</v>
      </c>
      <c r="C323" s="516" t="s">
        <v>826</v>
      </c>
      <c r="D323" s="304">
        <v>42767</v>
      </c>
      <c r="E323" s="304">
        <v>43069</v>
      </c>
      <c r="F323" s="303"/>
      <c r="G323" s="303"/>
      <c r="H323" s="303"/>
      <c r="I323" s="307"/>
      <c r="J323" s="307"/>
      <c r="K323" s="308"/>
      <c r="L323" s="455">
        <f t="shared" si="82"/>
        <v>0</v>
      </c>
      <c r="M323" s="105">
        <f t="shared" si="66"/>
        <v>302</v>
      </c>
      <c r="N323" s="456" t="str">
        <f t="shared" ref="N323:N386" si="85">+IF(D323="","",IF(AND(MONTH($C$2)&gt;=MONTH(D323),MONTH($C$2)&lt;=MONTH(E323)),"X",""))</f>
        <v>X</v>
      </c>
      <c r="O323" s="457" t="s">
        <v>827</v>
      </c>
      <c r="P323" s="136">
        <f t="shared" si="83"/>
        <v>0.19205298013245034</v>
      </c>
      <c r="Q323" s="458">
        <v>0.19</v>
      </c>
      <c r="R323" s="458">
        <f t="shared" si="84"/>
        <v>0.19</v>
      </c>
      <c r="S323" s="139">
        <f t="shared" si="69"/>
        <v>0.98931034482758617</v>
      </c>
      <c r="T323" s="140" t="str">
        <f t="shared" si="71"/>
        <v>Normal</v>
      </c>
      <c r="U323" s="656" t="str">
        <f t="shared" si="72"/>
        <v>J</v>
      </c>
      <c r="V323" s="106"/>
      <c r="W323" s="459">
        <f t="shared" si="63"/>
        <v>0.81</v>
      </c>
      <c r="X323" s="703"/>
    </row>
    <row r="324" spans="1:24" s="103" customFormat="1" ht="29.25" hidden="1" customHeight="1" outlineLevel="1" collapsed="1" thickBot="1" x14ac:dyDescent="0.3">
      <c r="A324" s="718" t="s">
        <v>828</v>
      </c>
      <c r="B324" s="774"/>
      <c r="C324" s="775"/>
      <c r="D324" s="479"/>
      <c r="E324" s="480"/>
      <c r="F324" s="481"/>
      <c r="G324" s="482"/>
      <c r="H324" s="482"/>
      <c r="I324" s="483"/>
      <c r="J324" s="484"/>
      <c r="K324" s="482"/>
      <c r="L324" s="482"/>
      <c r="M324" s="485" t="str">
        <f t="shared" si="66"/>
        <v/>
      </c>
      <c r="N324" s="483" t="str">
        <f t="shared" si="85"/>
        <v/>
      </c>
      <c r="O324" s="486"/>
      <c r="P324" s="487">
        <f>+IFERROR(SUMPRODUCT(P308:P323,M308:M323)/SUM(M308:M323),0)</f>
        <v>0.20094868477792152</v>
      </c>
      <c r="Q324" s="488">
        <f>+IFERROR(SUMPRODUCT(Q308:Q323,M308:M323)/SUM(M308:M323),0)</f>
        <v>0.1937954721862872</v>
      </c>
      <c r="R324" s="489">
        <f>+IFERROR(SUMPRODUCT(R308:R323,M308:M323)/SUM(M308:M323),0)</f>
        <v>0.1794703320396723</v>
      </c>
      <c r="S324" s="487">
        <f>+IFERROR(Q324/P324,0)</f>
        <v>0.96440278969957083</v>
      </c>
      <c r="T324" s="490" t="str">
        <f t="shared" si="71"/>
        <v>Normal</v>
      </c>
      <c r="U324" s="661" t="str">
        <f t="shared" si="72"/>
        <v>J</v>
      </c>
      <c r="V324" s="491"/>
      <c r="W324" s="53">
        <f t="shared" si="63"/>
        <v>0.82052966796032767</v>
      </c>
    </row>
    <row r="325" spans="1:24" s="5" customFormat="1" ht="29.25" hidden="1" customHeight="1" outlineLevel="2" thickBot="1" x14ac:dyDescent="0.3">
      <c r="A325" s="784"/>
      <c r="B325" s="522" t="s">
        <v>829</v>
      </c>
      <c r="C325" s="523" t="s">
        <v>830</v>
      </c>
      <c r="D325" s="524">
        <v>42767</v>
      </c>
      <c r="E325" s="524">
        <v>42916</v>
      </c>
      <c r="F325" s="525"/>
      <c r="G325" s="526" t="s">
        <v>831</v>
      </c>
      <c r="H325" s="310" t="s">
        <v>302</v>
      </c>
      <c r="I325" s="527"/>
      <c r="J325" s="528">
        <v>1</v>
      </c>
      <c r="K325" s="529">
        <f>+L325</f>
        <v>50000000</v>
      </c>
      <c r="L325" s="530">
        <v>50000000</v>
      </c>
      <c r="M325" s="221">
        <f t="shared" si="66"/>
        <v>149</v>
      </c>
      <c r="N325" s="531" t="str">
        <f t="shared" si="85"/>
        <v>X</v>
      </c>
      <c r="O325" s="72" t="s">
        <v>832</v>
      </c>
      <c r="P325" s="64">
        <f t="shared" ref="P325:P337" si="86">+IF(N325="","",IFERROR(IF(MONTH($C$2)&lt;MONTH(D325),"",IF(E325&lt;$C$2,1,IF(D325&lt;$C$2,($C$2-D325)/(E325-D325),0))),0))</f>
        <v>0.38926174496644295</v>
      </c>
      <c r="Q325" s="65">
        <v>0.2</v>
      </c>
      <c r="R325" s="66">
        <f>+Q325</f>
        <v>0.2</v>
      </c>
      <c r="S325" s="67">
        <f t="shared" ref="S325:S359" si="87">IF(P325="","",IF(Q325&gt;P325,1,(Q325/P325)))</f>
        <v>0.51379310344827589</v>
      </c>
      <c r="T325" s="68" t="str">
        <f t="shared" si="71"/>
        <v>Crítico</v>
      </c>
      <c r="U325" s="650" t="str">
        <f t="shared" si="72"/>
        <v>L</v>
      </c>
      <c r="V325" s="120" t="s">
        <v>833</v>
      </c>
      <c r="W325" s="71">
        <f t="shared" si="63"/>
        <v>0.8</v>
      </c>
      <c r="X325" s="703"/>
    </row>
    <row r="326" spans="1:24" s="5" customFormat="1" ht="29.25" hidden="1" customHeight="1" outlineLevel="2" x14ac:dyDescent="0.25">
      <c r="A326" s="784"/>
      <c r="B326" s="765" t="s">
        <v>784</v>
      </c>
      <c r="C326" s="451" t="s">
        <v>786</v>
      </c>
      <c r="D326" s="304">
        <v>42795</v>
      </c>
      <c r="E326" s="304">
        <v>43084</v>
      </c>
      <c r="F326" s="303"/>
      <c r="G326" s="303"/>
      <c r="H326" s="303"/>
      <c r="I326" s="307"/>
      <c r="J326" s="307"/>
      <c r="K326" s="308"/>
      <c r="L326" s="455">
        <f t="shared" ref="L326:L337" si="88">+K326*J326</f>
        <v>0</v>
      </c>
      <c r="M326" s="105">
        <f t="shared" si="66"/>
        <v>289</v>
      </c>
      <c r="N326" s="456" t="str">
        <f t="shared" si="85"/>
        <v>X</v>
      </c>
      <c r="O326" s="457" t="s">
        <v>834</v>
      </c>
      <c r="P326" s="136">
        <f t="shared" si="86"/>
        <v>0.10380622837370242</v>
      </c>
      <c r="Q326" s="458">
        <v>0.08</v>
      </c>
      <c r="R326" s="458">
        <f t="shared" ref="R326:R337" si="89">+Q326</f>
        <v>0.08</v>
      </c>
      <c r="S326" s="139">
        <f t="shared" si="87"/>
        <v>0.77066666666666672</v>
      </c>
      <c r="T326" s="140" t="str">
        <f t="shared" si="71"/>
        <v>En Proceso</v>
      </c>
      <c r="U326" s="656" t="str">
        <f t="shared" si="72"/>
        <v>K</v>
      </c>
      <c r="V326" s="106"/>
      <c r="W326" s="459">
        <f t="shared" si="63"/>
        <v>0.92</v>
      </c>
      <c r="X326" s="703"/>
    </row>
    <row r="327" spans="1:24" s="5" customFormat="1" ht="29.25" hidden="1" customHeight="1" outlineLevel="2" thickBot="1" x14ac:dyDescent="0.3">
      <c r="A327" s="784"/>
      <c r="B327" s="777"/>
      <c r="C327" s="492" t="s">
        <v>811</v>
      </c>
      <c r="D327" s="325">
        <v>42767</v>
      </c>
      <c r="E327" s="325">
        <v>43084</v>
      </c>
      <c r="F327" s="324"/>
      <c r="G327" s="324"/>
      <c r="H327" s="324"/>
      <c r="I327" s="328"/>
      <c r="J327" s="328"/>
      <c r="K327" s="329"/>
      <c r="L327" s="493">
        <f t="shared" si="88"/>
        <v>0</v>
      </c>
      <c r="M327" s="494">
        <f t="shared" si="66"/>
        <v>317</v>
      </c>
      <c r="N327" s="495" t="str">
        <f t="shared" si="85"/>
        <v>X</v>
      </c>
      <c r="O327" s="500" t="s">
        <v>835</v>
      </c>
      <c r="P327" s="334">
        <f t="shared" si="86"/>
        <v>0.18296529968454259</v>
      </c>
      <c r="Q327" s="496">
        <v>0.14000000000000001</v>
      </c>
      <c r="R327" s="496">
        <f t="shared" si="89"/>
        <v>0.14000000000000001</v>
      </c>
      <c r="S327" s="336">
        <f t="shared" si="87"/>
        <v>0.76517241379310352</v>
      </c>
      <c r="T327" s="337" t="str">
        <f t="shared" si="71"/>
        <v>En Proceso</v>
      </c>
      <c r="U327" s="659" t="str">
        <f t="shared" si="72"/>
        <v>K</v>
      </c>
      <c r="V327" s="497"/>
      <c r="W327" s="498">
        <f t="shared" si="63"/>
        <v>0.86</v>
      </c>
      <c r="X327" s="703"/>
    </row>
    <row r="328" spans="1:24" s="5" customFormat="1" ht="29.25" hidden="1" customHeight="1" outlineLevel="2" x14ac:dyDescent="0.25">
      <c r="A328" s="784"/>
      <c r="B328" s="765" t="s">
        <v>787</v>
      </c>
      <c r="C328" s="499" t="s">
        <v>813</v>
      </c>
      <c r="D328" s="304">
        <v>42767</v>
      </c>
      <c r="E328" s="304">
        <v>43081</v>
      </c>
      <c r="F328" s="303"/>
      <c r="G328" s="303"/>
      <c r="H328" s="303"/>
      <c r="I328" s="307"/>
      <c r="J328" s="307"/>
      <c r="K328" s="308"/>
      <c r="L328" s="455">
        <f t="shared" si="88"/>
        <v>0</v>
      </c>
      <c r="M328" s="105">
        <f t="shared" si="66"/>
        <v>314</v>
      </c>
      <c r="N328" s="456" t="str">
        <f t="shared" si="85"/>
        <v>X</v>
      </c>
      <c r="O328" s="457" t="s">
        <v>836</v>
      </c>
      <c r="P328" s="136">
        <f t="shared" si="86"/>
        <v>0.18471337579617833</v>
      </c>
      <c r="Q328" s="458">
        <v>0.18</v>
      </c>
      <c r="R328" s="458">
        <f t="shared" si="89"/>
        <v>0.18</v>
      </c>
      <c r="S328" s="139">
        <f t="shared" si="87"/>
        <v>0.97448275862068967</v>
      </c>
      <c r="T328" s="140" t="str">
        <f t="shared" si="71"/>
        <v>Normal</v>
      </c>
      <c r="U328" s="656" t="str">
        <f t="shared" si="72"/>
        <v>J</v>
      </c>
      <c r="V328" s="106"/>
      <c r="W328" s="459">
        <f t="shared" ref="W328:W410" si="90">1-R328</f>
        <v>0.82000000000000006</v>
      </c>
      <c r="X328" s="703"/>
    </row>
    <row r="329" spans="1:24" s="5" customFormat="1" ht="29.25" hidden="1" customHeight="1" outlineLevel="2" thickBot="1" x14ac:dyDescent="0.3">
      <c r="A329" s="784"/>
      <c r="B329" s="777"/>
      <c r="C329" s="324" t="s">
        <v>789</v>
      </c>
      <c r="D329" s="325">
        <v>42767</v>
      </c>
      <c r="E329" s="325">
        <v>43081</v>
      </c>
      <c r="F329" s="324"/>
      <c r="G329" s="324"/>
      <c r="H329" s="324"/>
      <c r="I329" s="328"/>
      <c r="J329" s="328"/>
      <c r="K329" s="329"/>
      <c r="L329" s="493">
        <f t="shared" si="88"/>
        <v>0</v>
      </c>
      <c r="M329" s="494">
        <f t="shared" si="66"/>
        <v>314</v>
      </c>
      <c r="N329" s="495" t="str">
        <f t="shared" si="85"/>
        <v>X</v>
      </c>
      <c r="O329" s="500" t="s">
        <v>837</v>
      </c>
      <c r="P329" s="334">
        <f t="shared" si="86"/>
        <v>0.18471337579617833</v>
      </c>
      <c r="Q329" s="496">
        <v>0.17</v>
      </c>
      <c r="R329" s="496">
        <f t="shared" si="89"/>
        <v>0.17</v>
      </c>
      <c r="S329" s="336">
        <f t="shared" si="87"/>
        <v>0.92034482758620706</v>
      </c>
      <c r="T329" s="337" t="str">
        <f t="shared" si="71"/>
        <v>Normal</v>
      </c>
      <c r="U329" s="659" t="str">
        <f t="shared" si="72"/>
        <v>J</v>
      </c>
      <c r="V329" s="497"/>
      <c r="W329" s="498">
        <f t="shared" si="90"/>
        <v>0.83</v>
      </c>
      <c r="X329" s="703"/>
    </row>
    <row r="330" spans="1:24" s="5" customFormat="1" ht="29.25" hidden="1" customHeight="1" outlineLevel="2" thickBot="1" x14ac:dyDescent="0.3">
      <c r="A330" s="784"/>
      <c r="B330" s="501" t="s">
        <v>790</v>
      </c>
      <c r="C330" s="502" t="s">
        <v>546</v>
      </c>
      <c r="D330" s="503">
        <v>42767</v>
      </c>
      <c r="E330" s="503">
        <v>43081</v>
      </c>
      <c r="F330" s="502"/>
      <c r="G330" s="502"/>
      <c r="H330" s="502"/>
      <c r="I330" s="504"/>
      <c r="J330" s="504"/>
      <c r="K330" s="505"/>
      <c r="L330" s="506">
        <f t="shared" si="88"/>
        <v>0</v>
      </c>
      <c r="M330" s="507">
        <f t="shared" si="66"/>
        <v>314</v>
      </c>
      <c r="N330" s="508" t="str">
        <f t="shared" si="85"/>
        <v>X</v>
      </c>
      <c r="O330" s="509" t="s">
        <v>838</v>
      </c>
      <c r="P330" s="510">
        <f t="shared" si="86"/>
        <v>0.18471337579617833</v>
      </c>
      <c r="Q330" s="511">
        <v>0.18</v>
      </c>
      <c r="R330" s="511">
        <f t="shared" si="89"/>
        <v>0.18</v>
      </c>
      <c r="S330" s="512">
        <f t="shared" si="87"/>
        <v>0.97448275862068967</v>
      </c>
      <c r="T330" s="513" t="str">
        <f t="shared" si="71"/>
        <v>Normal</v>
      </c>
      <c r="U330" s="660" t="str">
        <f t="shared" si="72"/>
        <v>J</v>
      </c>
      <c r="V330" s="514"/>
      <c r="W330" s="515">
        <f t="shared" si="90"/>
        <v>0.82000000000000006</v>
      </c>
      <c r="X330" s="703"/>
    </row>
    <row r="331" spans="1:24" s="5" customFormat="1" ht="29.25" hidden="1" customHeight="1" outlineLevel="2" x14ac:dyDescent="0.25">
      <c r="A331" s="784"/>
      <c r="B331" s="765" t="s">
        <v>791</v>
      </c>
      <c r="C331" s="516" t="s">
        <v>793</v>
      </c>
      <c r="D331" s="304">
        <v>42917</v>
      </c>
      <c r="E331" s="304">
        <v>43081</v>
      </c>
      <c r="F331" s="303"/>
      <c r="G331" s="303"/>
      <c r="H331" s="303"/>
      <c r="I331" s="307"/>
      <c r="J331" s="307"/>
      <c r="K331" s="308"/>
      <c r="L331" s="455">
        <f t="shared" si="88"/>
        <v>0</v>
      </c>
      <c r="M331" s="105" t="str">
        <f t="shared" si="66"/>
        <v/>
      </c>
      <c r="N331" s="456" t="str">
        <f t="shared" si="85"/>
        <v/>
      </c>
      <c r="O331" s="457"/>
      <c r="P331" s="136" t="str">
        <f t="shared" si="86"/>
        <v/>
      </c>
      <c r="Q331" s="458"/>
      <c r="R331" s="458">
        <f t="shared" si="89"/>
        <v>0</v>
      </c>
      <c r="S331" s="139" t="str">
        <f t="shared" si="87"/>
        <v/>
      </c>
      <c r="T331" s="140" t="str">
        <f t="shared" si="71"/>
        <v>Sin Iniciar</v>
      </c>
      <c r="U331" s="656" t="str">
        <f t="shared" si="72"/>
        <v>6</v>
      </c>
      <c r="V331" s="106"/>
      <c r="W331" s="459">
        <f t="shared" si="90"/>
        <v>1</v>
      </c>
      <c r="X331" s="703"/>
    </row>
    <row r="332" spans="1:24" s="5" customFormat="1" ht="29.25" hidden="1" customHeight="1" outlineLevel="2" x14ac:dyDescent="0.25">
      <c r="A332" s="784"/>
      <c r="B332" s="766"/>
      <c r="C332" s="517" t="s">
        <v>817</v>
      </c>
      <c r="D332" s="311">
        <v>42917</v>
      </c>
      <c r="E332" s="311">
        <v>43081</v>
      </c>
      <c r="F332" s="310"/>
      <c r="G332" s="310"/>
      <c r="H332" s="310"/>
      <c r="I332" s="314"/>
      <c r="J332" s="314"/>
      <c r="K332" s="315"/>
      <c r="L332" s="461">
        <f t="shared" si="88"/>
        <v>0</v>
      </c>
      <c r="M332" s="462" t="str">
        <f t="shared" si="66"/>
        <v/>
      </c>
      <c r="N332" s="463" t="str">
        <f t="shared" si="85"/>
        <v/>
      </c>
      <c r="O332" s="464"/>
      <c r="P332" s="64" t="str">
        <f t="shared" si="86"/>
        <v/>
      </c>
      <c r="Q332" s="465"/>
      <c r="R332" s="465">
        <f t="shared" si="89"/>
        <v>0</v>
      </c>
      <c r="S332" s="67" t="str">
        <f t="shared" si="87"/>
        <v/>
      </c>
      <c r="T332" s="68" t="str">
        <f t="shared" si="71"/>
        <v>Sin Iniciar</v>
      </c>
      <c r="U332" s="657" t="str">
        <f t="shared" si="72"/>
        <v>6</v>
      </c>
      <c r="V332" s="466"/>
      <c r="W332" s="467">
        <f t="shared" si="90"/>
        <v>1</v>
      </c>
      <c r="X332" s="703"/>
    </row>
    <row r="333" spans="1:24" s="5" customFormat="1" ht="29.25" hidden="1" customHeight="1" outlineLevel="2" x14ac:dyDescent="0.25">
      <c r="A333" s="784"/>
      <c r="B333" s="766"/>
      <c r="C333" s="517" t="s">
        <v>795</v>
      </c>
      <c r="D333" s="311">
        <v>42917</v>
      </c>
      <c r="E333" s="311">
        <v>43081</v>
      </c>
      <c r="F333" s="310"/>
      <c r="G333" s="310"/>
      <c r="H333" s="310"/>
      <c r="I333" s="314"/>
      <c r="J333" s="314"/>
      <c r="K333" s="315"/>
      <c r="L333" s="461">
        <f t="shared" si="88"/>
        <v>0</v>
      </c>
      <c r="M333" s="462" t="str">
        <f t="shared" si="66"/>
        <v/>
      </c>
      <c r="N333" s="463" t="str">
        <f t="shared" si="85"/>
        <v/>
      </c>
      <c r="O333" s="464"/>
      <c r="P333" s="64" t="str">
        <f t="shared" si="86"/>
        <v/>
      </c>
      <c r="Q333" s="465"/>
      <c r="R333" s="465">
        <f t="shared" si="89"/>
        <v>0</v>
      </c>
      <c r="S333" s="67" t="str">
        <f t="shared" si="87"/>
        <v/>
      </c>
      <c r="T333" s="68" t="str">
        <f t="shared" si="71"/>
        <v>Sin Iniciar</v>
      </c>
      <c r="U333" s="657" t="str">
        <f t="shared" si="72"/>
        <v>6</v>
      </c>
      <c r="V333" s="466"/>
      <c r="W333" s="467">
        <f t="shared" si="90"/>
        <v>1</v>
      </c>
      <c r="X333" s="703"/>
    </row>
    <row r="334" spans="1:24" s="5" customFormat="1" ht="29.25" hidden="1" customHeight="1" outlineLevel="2" thickBot="1" x14ac:dyDescent="0.3">
      <c r="A334" s="784"/>
      <c r="B334" s="777"/>
      <c r="C334" s="518" t="s">
        <v>818</v>
      </c>
      <c r="D334" s="325">
        <v>42917</v>
      </c>
      <c r="E334" s="325">
        <v>43081</v>
      </c>
      <c r="F334" s="324"/>
      <c r="G334" s="324"/>
      <c r="H334" s="324"/>
      <c r="I334" s="328"/>
      <c r="J334" s="328"/>
      <c r="K334" s="329"/>
      <c r="L334" s="493">
        <f t="shared" si="88"/>
        <v>0</v>
      </c>
      <c r="M334" s="494" t="str">
        <f t="shared" si="66"/>
        <v/>
      </c>
      <c r="N334" s="495" t="str">
        <f t="shared" si="85"/>
        <v/>
      </c>
      <c r="O334" s="500"/>
      <c r="P334" s="334" t="str">
        <f t="shared" si="86"/>
        <v/>
      </c>
      <c r="Q334" s="496"/>
      <c r="R334" s="496">
        <f t="shared" si="89"/>
        <v>0</v>
      </c>
      <c r="S334" s="336" t="str">
        <f t="shared" si="87"/>
        <v/>
      </c>
      <c r="T334" s="337" t="str">
        <f t="shared" si="71"/>
        <v>Sin Iniciar</v>
      </c>
      <c r="U334" s="659" t="str">
        <f t="shared" si="72"/>
        <v>6</v>
      </c>
      <c r="V334" s="497"/>
      <c r="W334" s="498">
        <f t="shared" si="90"/>
        <v>1</v>
      </c>
      <c r="X334" s="703"/>
    </row>
    <row r="335" spans="1:24" s="5" customFormat="1" ht="29.25" hidden="1" customHeight="1" outlineLevel="2" x14ac:dyDescent="0.25">
      <c r="A335" s="784"/>
      <c r="B335" s="765" t="s">
        <v>797</v>
      </c>
      <c r="C335" s="516" t="s">
        <v>819</v>
      </c>
      <c r="D335" s="304"/>
      <c r="E335" s="304"/>
      <c r="F335" s="303"/>
      <c r="G335" s="303"/>
      <c r="H335" s="303"/>
      <c r="I335" s="307"/>
      <c r="J335" s="307"/>
      <c r="K335" s="308"/>
      <c r="L335" s="455">
        <f t="shared" si="88"/>
        <v>0</v>
      </c>
      <c r="M335" s="105" t="str">
        <f t="shared" si="66"/>
        <v/>
      </c>
      <c r="N335" s="456" t="str">
        <f t="shared" si="85"/>
        <v/>
      </c>
      <c r="O335" s="457"/>
      <c r="P335" s="136" t="str">
        <f t="shared" si="86"/>
        <v/>
      </c>
      <c r="Q335" s="458"/>
      <c r="R335" s="458">
        <f t="shared" si="89"/>
        <v>0</v>
      </c>
      <c r="S335" s="139" t="str">
        <f t="shared" si="87"/>
        <v/>
      </c>
      <c r="T335" s="140" t="str">
        <f t="shared" si="71"/>
        <v>Sin Iniciar</v>
      </c>
      <c r="U335" s="656" t="str">
        <f t="shared" si="72"/>
        <v>6</v>
      </c>
      <c r="V335" s="106"/>
      <c r="W335" s="459">
        <f t="shared" si="90"/>
        <v>1</v>
      </c>
      <c r="X335" s="703"/>
    </row>
    <row r="336" spans="1:24" s="5" customFormat="1" ht="29.25" hidden="1" customHeight="1" outlineLevel="2" x14ac:dyDescent="0.25">
      <c r="A336" s="784"/>
      <c r="B336" s="766"/>
      <c r="C336" s="517" t="s">
        <v>799</v>
      </c>
      <c r="D336" s="311"/>
      <c r="E336" s="311"/>
      <c r="F336" s="310"/>
      <c r="G336" s="310"/>
      <c r="H336" s="310"/>
      <c r="I336" s="314"/>
      <c r="J336" s="314"/>
      <c r="K336" s="315"/>
      <c r="L336" s="461">
        <f t="shared" si="88"/>
        <v>0</v>
      </c>
      <c r="M336" s="462" t="str">
        <f t="shared" si="66"/>
        <v/>
      </c>
      <c r="N336" s="463" t="str">
        <f t="shared" si="85"/>
        <v/>
      </c>
      <c r="O336" s="464"/>
      <c r="P336" s="64" t="str">
        <f t="shared" si="86"/>
        <v/>
      </c>
      <c r="Q336" s="465"/>
      <c r="R336" s="465">
        <f t="shared" si="89"/>
        <v>0</v>
      </c>
      <c r="S336" s="67" t="str">
        <f t="shared" si="87"/>
        <v/>
      </c>
      <c r="T336" s="68" t="str">
        <f t="shared" si="71"/>
        <v>Sin Iniciar</v>
      </c>
      <c r="U336" s="657" t="str">
        <f t="shared" si="72"/>
        <v>6</v>
      </c>
      <c r="V336" s="466"/>
      <c r="W336" s="467">
        <f t="shared" si="90"/>
        <v>1</v>
      </c>
      <c r="X336" s="703"/>
    </row>
    <row r="337" spans="1:24" s="5" customFormat="1" ht="29.25" hidden="1" customHeight="1" outlineLevel="2" thickBot="1" x14ac:dyDescent="0.3">
      <c r="A337" s="784"/>
      <c r="B337" s="777"/>
      <c r="C337" s="518" t="s">
        <v>800</v>
      </c>
      <c r="D337" s="325"/>
      <c r="E337" s="325"/>
      <c r="F337" s="324"/>
      <c r="G337" s="324"/>
      <c r="H337" s="324"/>
      <c r="I337" s="328"/>
      <c r="J337" s="328"/>
      <c r="K337" s="329"/>
      <c r="L337" s="493">
        <f t="shared" si="88"/>
        <v>0</v>
      </c>
      <c r="M337" s="494" t="str">
        <f t="shared" si="66"/>
        <v/>
      </c>
      <c r="N337" s="495" t="str">
        <f t="shared" si="85"/>
        <v/>
      </c>
      <c r="O337" s="500"/>
      <c r="P337" s="334" t="str">
        <f t="shared" si="86"/>
        <v/>
      </c>
      <c r="Q337" s="496"/>
      <c r="R337" s="496">
        <f t="shared" si="89"/>
        <v>0</v>
      </c>
      <c r="S337" s="336" t="str">
        <f t="shared" si="87"/>
        <v/>
      </c>
      <c r="T337" s="337" t="str">
        <f t="shared" si="71"/>
        <v>Sin Iniciar</v>
      </c>
      <c r="U337" s="659" t="str">
        <f t="shared" si="72"/>
        <v>6</v>
      </c>
      <c r="V337" s="497"/>
      <c r="W337" s="498">
        <f t="shared" si="90"/>
        <v>1</v>
      </c>
      <c r="X337" s="703"/>
    </row>
    <row r="338" spans="1:24" s="103" customFormat="1" ht="29.25" hidden="1" customHeight="1" outlineLevel="1" collapsed="1" thickBot="1" x14ac:dyDescent="0.3">
      <c r="A338" s="717" t="s">
        <v>839</v>
      </c>
      <c r="B338" s="718"/>
      <c r="C338" s="719"/>
      <c r="D338" s="89"/>
      <c r="E338" s="90"/>
      <c r="F338" s="91"/>
      <c r="G338" s="92"/>
      <c r="H338" s="92"/>
      <c r="I338" s="93"/>
      <c r="J338" s="94"/>
      <c r="K338" s="92"/>
      <c r="L338" s="92"/>
      <c r="M338" s="95" t="str">
        <f t="shared" si="66"/>
        <v/>
      </c>
      <c r="N338" s="93" t="str">
        <f t="shared" si="85"/>
        <v/>
      </c>
      <c r="O338" s="96"/>
      <c r="P338" s="212">
        <f>+IFERROR(SUMPRODUCT(P325:P337,M325:M337)/SUM(M325:M337),0)</f>
        <v>0.18856806128461992</v>
      </c>
      <c r="Q338" s="213">
        <f>+IFERROR(SUMPRODUCT(Q325:Q337,M325:M337)/SUM(M325:M337),0)</f>
        <v>0.15540365350618737</v>
      </c>
      <c r="R338" s="232">
        <f>+IFERROR(SUMPRODUCT(R325:R337,M325:M337)/SUM(M325:M337),0)</f>
        <v>0.15540365350618737</v>
      </c>
      <c r="S338" s="212">
        <f>+IFERROR(Q338/P338,0)</f>
        <v>0.82412499999999989</v>
      </c>
      <c r="T338" s="100" t="str">
        <f t="shared" si="71"/>
        <v>En Proceso</v>
      </c>
      <c r="U338" s="647" t="str">
        <f t="shared" si="72"/>
        <v>K</v>
      </c>
      <c r="V338" s="216"/>
      <c r="W338" s="71">
        <f t="shared" si="90"/>
        <v>0.84459634649381266</v>
      </c>
    </row>
    <row r="339" spans="1:24" s="5" customFormat="1" ht="29.25" hidden="1" customHeight="1" outlineLevel="2" thickBot="1" x14ac:dyDescent="0.3">
      <c r="A339" s="779" t="s">
        <v>840</v>
      </c>
      <c r="B339" s="780" t="s">
        <v>841</v>
      </c>
      <c r="C339" s="499" t="s">
        <v>842</v>
      </c>
      <c r="D339" s="532">
        <v>42795</v>
      </c>
      <c r="E339" s="532">
        <v>43007</v>
      </c>
      <c r="F339" s="533"/>
      <c r="G339" s="534" t="s">
        <v>843</v>
      </c>
      <c r="H339" s="303" t="s">
        <v>104</v>
      </c>
      <c r="I339" s="535" t="s">
        <v>417</v>
      </c>
      <c r="J339" s="536">
        <v>1</v>
      </c>
      <c r="K339" s="537"/>
      <c r="L339" s="538"/>
      <c r="M339" s="109">
        <f t="shared" si="66"/>
        <v>212</v>
      </c>
      <c r="N339" s="110" t="str">
        <f t="shared" si="85"/>
        <v>X</v>
      </c>
      <c r="O339" s="219" t="s">
        <v>844</v>
      </c>
      <c r="P339" s="539">
        <f t="shared" ref="P339:P359" si="91">+IF(N339="","",IFERROR(IF(MONTH($C$2)&lt;MONTH(D339),"",IF(E339&lt;$C$2,1,IF(D339&lt;$C$2,($C$2-D339)/(E339-D339),0))),0))</f>
        <v>0.14150943396226415</v>
      </c>
      <c r="Q339" s="137">
        <v>0.14000000000000001</v>
      </c>
      <c r="R339" s="138">
        <f>+Q339</f>
        <v>0.14000000000000001</v>
      </c>
      <c r="S339" s="139">
        <f t="shared" si="87"/>
        <v>0.9893333333333334</v>
      </c>
      <c r="T339" s="140" t="str">
        <f t="shared" si="71"/>
        <v>Normal</v>
      </c>
      <c r="U339" s="648" t="str">
        <f t="shared" si="72"/>
        <v>J</v>
      </c>
      <c r="V339" s="142"/>
      <c r="W339" s="71">
        <f t="shared" si="90"/>
        <v>0.86</v>
      </c>
      <c r="X339" s="703"/>
    </row>
    <row r="340" spans="1:24" s="5" customFormat="1" ht="29.25" hidden="1" customHeight="1" outlineLevel="2" thickBot="1" x14ac:dyDescent="0.3">
      <c r="A340" s="778"/>
      <c r="B340" s="781" t="s">
        <v>845</v>
      </c>
      <c r="C340" s="523" t="s">
        <v>846</v>
      </c>
      <c r="D340" s="524">
        <v>42856</v>
      </c>
      <c r="E340" s="524">
        <v>42917</v>
      </c>
      <c r="F340" s="525"/>
      <c r="G340" s="526" t="s">
        <v>847</v>
      </c>
      <c r="H340" s="310" t="s">
        <v>104</v>
      </c>
      <c r="I340" s="540" t="s">
        <v>45</v>
      </c>
      <c r="J340" s="528">
        <v>1</v>
      </c>
      <c r="K340" s="529"/>
      <c r="L340" s="541"/>
      <c r="M340" s="221" t="str">
        <f t="shared" si="66"/>
        <v/>
      </c>
      <c r="N340" s="531" t="str">
        <f t="shared" si="85"/>
        <v/>
      </c>
      <c r="O340" s="119"/>
      <c r="P340" s="64" t="str">
        <f t="shared" si="91"/>
        <v/>
      </c>
      <c r="Q340" s="65"/>
      <c r="R340" s="66"/>
      <c r="S340" s="67" t="str">
        <f t="shared" si="87"/>
        <v/>
      </c>
      <c r="T340" s="68" t="str">
        <f t="shared" si="71"/>
        <v>Sin Iniciar</v>
      </c>
      <c r="U340" s="650" t="str">
        <f t="shared" si="72"/>
        <v>6</v>
      </c>
      <c r="V340" s="120"/>
      <c r="W340" s="71">
        <f t="shared" si="90"/>
        <v>1</v>
      </c>
      <c r="X340" s="703"/>
    </row>
    <row r="341" spans="1:24" s="5" customFormat="1" ht="29.25" hidden="1" customHeight="1" outlineLevel="2" thickBot="1" x14ac:dyDescent="0.3">
      <c r="A341" s="778"/>
      <c r="B341" s="781" t="s">
        <v>845</v>
      </c>
      <c r="C341" s="523" t="s">
        <v>848</v>
      </c>
      <c r="D341" s="524">
        <v>42186</v>
      </c>
      <c r="E341" s="524">
        <v>42946</v>
      </c>
      <c r="F341" s="525"/>
      <c r="G341" s="526" t="s">
        <v>849</v>
      </c>
      <c r="H341" s="310" t="s">
        <v>104</v>
      </c>
      <c r="I341" s="540" t="s">
        <v>40</v>
      </c>
      <c r="J341" s="528"/>
      <c r="K341" s="529"/>
      <c r="L341" s="541">
        <v>0</v>
      </c>
      <c r="M341" s="221" t="str">
        <f t="shared" ref="M341:M435" si="92">+IF(D341="","",IF(MONTH($C$2)&lt;MONTH(D341),"",E341-D341))</f>
        <v/>
      </c>
      <c r="N341" s="531" t="str">
        <f t="shared" si="85"/>
        <v/>
      </c>
      <c r="O341" s="119"/>
      <c r="P341" s="64" t="str">
        <f t="shared" si="91"/>
        <v/>
      </c>
      <c r="Q341" s="65"/>
      <c r="R341" s="66"/>
      <c r="S341" s="67" t="str">
        <f t="shared" si="87"/>
        <v/>
      </c>
      <c r="T341" s="68" t="str">
        <f t="shared" si="71"/>
        <v>Sin Iniciar</v>
      </c>
      <c r="U341" s="650" t="str">
        <f t="shared" si="72"/>
        <v>6</v>
      </c>
      <c r="V341" s="120"/>
      <c r="W341" s="71">
        <f t="shared" si="90"/>
        <v>1</v>
      </c>
      <c r="X341" s="703"/>
    </row>
    <row r="342" spans="1:24" s="5" customFormat="1" ht="29.25" hidden="1" customHeight="1" outlineLevel="2" thickBot="1" x14ac:dyDescent="0.3">
      <c r="A342" s="778"/>
      <c r="B342" s="782" t="s">
        <v>850</v>
      </c>
      <c r="C342" s="523" t="s">
        <v>851</v>
      </c>
      <c r="D342" s="524">
        <v>42979</v>
      </c>
      <c r="E342" s="524">
        <v>43070</v>
      </c>
      <c r="F342" s="525"/>
      <c r="G342" s="526" t="s">
        <v>852</v>
      </c>
      <c r="H342" s="310" t="s">
        <v>272</v>
      </c>
      <c r="I342" s="540" t="s">
        <v>441</v>
      </c>
      <c r="J342" s="528"/>
      <c r="K342" s="529"/>
      <c r="L342" s="542">
        <v>100000000</v>
      </c>
      <c r="M342" s="221" t="str">
        <f t="shared" si="92"/>
        <v/>
      </c>
      <c r="N342" s="531" t="str">
        <f t="shared" si="85"/>
        <v/>
      </c>
      <c r="O342" s="119"/>
      <c r="P342" s="64" t="str">
        <f t="shared" si="91"/>
        <v/>
      </c>
      <c r="Q342" s="65"/>
      <c r="R342" s="66"/>
      <c r="S342" s="67" t="str">
        <f t="shared" si="87"/>
        <v/>
      </c>
      <c r="T342" s="68" t="str">
        <f t="shared" si="71"/>
        <v>Sin Iniciar</v>
      </c>
      <c r="U342" s="650" t="str">
        <f t="shared" si="72"/>
        <v>6</v>
      </c>
      <c r="V342" s="120"/>
      <c r="W342" s="71">
        <f t="shared" si="90"/>
        <v>1</v>
      </c>
      <c r="X342" s="703"/>
    </row>
    <row r="343" spans="1:24" s="5" customFormat="1" ht="29.25" hidden="1" customHeight="1" outlineLevel="2" thickBot="1" x14ac:dyDescent="0.3">
      <c r="A343" s="778"/>
      <c r="B343" s="783"/>
      <c r="C343" s="523" t="s">
        <v>853</v>
      </c>
      <c r="D343" s="524">
        <v>42887</v>
      </c>
      <c r="E343" s="524">
        <v>43070</v>
      </c>
      <c r="F343" s="525"/>
      <c r="G343" s="526" t="s">
        <v>854</v>
      </c>
      <c r="H343" s="310" t="s">
        <v>367</v>
      </c>
      <c r="I343" s="540" t="s">
        <v>441</v>
      </c>
      <c r="J343" s="528"/>
      <c r="K343" s="529"/>
      <c r="L343" s="542">
        <v>100000000</v>
      </c>
      <c r="M343" s="221" t="str">
        <f t="shared" si="92"/>
        <v/>
      </c>
      <c r="N343" s="531" t="str">
        <f t="shared" si="85"/>
        <v/>
      </c>
      <c r="O343" s="119"/>
      <c r="P343" s="64" t="str">
        <f t="shared" si="91"/>
        <v/>
      </c>
      <c r="Q343" s="65"/>
      <c r="R343" s="66"/>
      <c r="S343" s="67" t="str">
        <f t="shared" si="87"/>
        <v/>
      </c>
      <c r="T343" s="68" t="str">
        <f t="shared" si="71"/>
        <v>Sin Iniciar</v>
      </c>
      <c r="U343" s="650" t="str">
        <f t="shared" si="72"/>
        <v>6</v>
      </c>
      <c r="V343" s="120"/>
      <c r="W343" s="71">
        <f t="shared" si="90"/>
        <v>1</v>
      </c>
      <c r="X343" s="703"/>
    </row>
    <row r="344" spans="1:24" s="5" customFormat="1" ht="29.25" hidden="1" customHeight="1" outlineLevel="2" thickBot="1" x14ac:dyDescent="0.3">
      <c r="A344" s="778"/>
      <c r="B344" s="783"/>
      <c r="C344" s="543" t="s">
        <v>855</v>
      </c>
      <c r="D344" s="524">
        <v>42887</v>
      </c>
      <c r="E344" s="524">
        <v>42916</v>
      </c>
      <c r="F344" s="525"/>
      <c r="G344" s="526"/>
      <c r="H344" s="310"/>
      <c r="I344" s="540"/>
      <c r="J344" s="528"/>
      <c r="K344" s="529"/>
      <c r="L344" s="542"/>
      <c r="M344" s="221" t="str">
        <f t="shared" si="92"/>
        <v/>
      </c>
      <c r="N344" s="531" t="str">
        <f t="shared" si="85"/>
        <v/>
      </c>
      <c r="O344" s="119"/>
      <c r="P344" s="64" t="str">
        <f t="shared" si="91"/>
        <v/>
      </c>
      <c r="Q344" s="65"/>
      <c r="R344" s="66"/>
      <c r="S344" s="67" t="str">
        <f t="shared" si="87"/>
        <v/>
      </c>
      <c r="T344" s="68" t="str">
        <f t="shared" si="71"/>
        <v>Sin Iniciar</v>
      </c>
      <c r="U344" s="650" t="str">
        <f t="shared" si="72"/>
        <v>6</v>
      </c>
      <c r="V344" s="120"/>
      <c r="W344" s="71"/>
      <c r="X344" s="703"/>
    </row>
    <row r="345" spans="1:24" s="5" customFormat="1" ht="29.25" hidden="1" customHeight="1" outlineLevel="2" thickBot="1" x14ac:dyDescent="0.3">
      <c r="A345" s="778"/>
      <c r="B345" s="783"/>
      <c r="C345" s="544" t="s">
        <v>856</v>
      </c>
      <c r="D345" s="545">
        <v>42917</v>
      </c>
      <c r="E345" s="545">
        <v>42946</v>
      </c>
      <c r="F345" s="546"/>
      <c r="G345" s="547"/>
      <c r="H345" s="324"/>
      <c r="I345" s="548"/>
      <c r="J345" s="549"/>
      <c r="K345" s="550"/>
      <c r="L345" s="551"/>
      <c r="M345" s="331" t="str">
        <f t="shared" si="92"/>
        <v/>
      </c>
      <c r="N345" s="552" t="str">
        <f t="shared" si="85"/>
        <v/>
      </c>
      <c r="O345" s="132"/>
      <c r="P345" s="334" t="str">
        <f t="shared" si="91"/>
        <v/>
      </c>
      <c r="Q345" s="133"/>
      <c r="R345" s="335"/>
      <c r="S345" s="336" t="str">
        <f t="shared" si="87"/>
        <v/>
      </c>
      <c r="T345" s="337" t="str">
        <f t="shared" si="71"/>
        <v>Sin Iniciar</v>
      </c>
      <c r="U345" s="652" t="str">
        <f t="shared" si="72"/>
        <v>6</v>
      </c>
      <c r="V345" s="134"/>
      <c r="W345" s="387"/>
      <c r="X345" s="703"/>
    </row>
    <row r="346" spans="1:24" s="5" customFormat="1" ht="29.25" hidden="1" customHeight="1" outlineLevel="2" thickBot="1" x14ac:dyDescent="0.3">
      <c r="A346" s="778"/>
      <c r="B346" s="441" t="s">
        <v>784</v>
      </c>
      <c r="C346" s="553" t="s">
        <v>811</v>
      </c>
      <c r="D346" s="442">
        <v>42767</v>
      </c>
      <c r="E346" s="442">
        <v>43081</v>
      </c>
      <c r="F346" s="436"/>
      <c r="G346" s="436"/>
      <c r="H346" s="436"/>
      <c r="I346" s="437"/>
      <c r="J346" s="437"/>
      <c r="K346" s="439"/>
      <c r="L346" s="554">
        <f t="shared" ref="L346:L359" si="93">+K346*J346</f>
        <v>0</v>
      </c>
      <c r="M346" s="190">
        <f t="shared" si="92"/>
        <v>314</v>
      </c>
      <c r="N346" s="555" t="str">
        <f t="shared" si="85"/>
        <v>X</v>
      </c>
      <c r="O346" s="556" t="s">
        <v>857</v>
      </c>
      <c r="P346" s="183">
        <f t="shared" si="91"/>
        <v>0.18471337579617833</v>
      </c>
      <c r="Q346" s="557">
        <v>0.18</v>
      </c>
      <c r="R346" s="557">
        <f t="shared" ref="R346:R359" si="94">+Q346</f>
        <v>0.18</v>
      </c>
      <c r="S346" s="186">
        <f t="shared" si="87"/>
        <v>0.97448275862068967</v>
      </c>
      <c r="T346" s="187" t="str">
        <f t="shared" ref="T346:T435" si="95">+IF(S346="","Sin Iniciar",IF(S346&lt;0.6,"Crítico",IF(S346&lt;0.9,"En Proceso",IF(AND(P346=1,Q346=1,S346=1),"Terminado","Normal"))))</f>
        <v>Normal</v>
      </c>
      <c r="U346" s="662" t="str">
        <f t="shared" ref="U346:U435" si="96">+IF(T346="","",IF(T346="Sin Iniciar","6",IF(T346="Crítico","L",IF(T346="En Proceso","K",IF(T346="Normal","J","B")))))</f>
        <v>J</v>
      </c>
      <c r="V346" s="191"/>
      <c r="W346" s="558">
        <f t="shared" ref="W346:W359" si="97">1-R346</f>
        <v>0.82000000000000006</v>
      </c>
      <c r="X346" s="703"/>
    </row>
    <row r="347" spans="1:24" s="5" customFormat="1" ht="29.25" hidden="1" customHeight="1" outlineLevel="2" x14ac:dyDescent="0.25">
      <c r="A347" s="778"/>
      <c r="B347" s="765" t="s">
        <v>787</v>
      </c>
      <c r="C347" s="499" t="s">
        <v>813</v>
      </c>
      <c r="D347" s="304">
        <v>42767</v>
      </c>
      <c r="E347" s="304">
        <v>43081</v>
      </c>
      <c r="F347" s="303"/>
      <c r="G347" s="303"/>
      <c r="H347" s="303"/>
      <c r="I347" s="307"/>
      <c r="J347" s="307"/>
      <c r="K347" s="308"/>
      <c r="L347" s="455">
        <f t="shared" si="93"/>
        <v>0</v>
      </c>
      <c r="M347" s="105">
        <f t="shared" si="92"/>
        <v>314</v>
      </c>
      <c r="N347" s="456" t="str">
        <f t="shared" si="85"/>
        <v>X</v>
      </c>
      <c r="O347" s="457" t="s">
        <v>858</v>
      </c>
      <c r="P347" s="136">
        <f t="shared" si="91"/>
        <v>0.18471337579617833</v>
      </c>
      <c r="Q347" s="458">
        <v>0.1847</v>
      </c>
      <c r="R347" s="458">
        <f t="shared" si="94"/>
        <v>0.1847</v>
      </c>
      <c r="S347" s="139">
        <f t="shared" si="87"/>
        <v>0.99992758620689659</v>
      </c>
      <c r="T347" s="140" t="str">
        <f t="shared" si="95"/>
        <v>Normal</v>
      </c>
      <c r="U347" s="656" t="str">
        <f t="shared" si="96"/>
        <v>J</v>
      </c>
      <c r="V347" s="106"/>
      <c r="W347" s="459">
        <f t="shared" si="97"/>
        <v>0.81530000000000002</v>
      </c>
      <c r="X347" s="703"/>
    </row>
    <row r="348" spans="1:24" s="5" customFormat="1" ht="29.25" hidden="1" customHeight="1" outlineLevel="2" thickBot="1" x14ac:dyDescent="0.3">
      <c r="A348" s="778"/>
      <c r="B348" s="777"/>
      <c r="C348" s="324" t="s">
        <v>789</v>
      </c>
      <c r="D348" s="325">
        <v>42767</v>
      </c>
      <c r="E348" s="325">
        <v>43081</v>
      </c>
      <c r="F348" s="324"/>
      <c r="G348" s="324"/>
      <c r="H348" s="324"/>
      <c r="I348" s="328"/>
      <c r="J348" s="328"/>
      <c r="K348" s="329"/>
      <c r="L348" s="493">
        <f t="shared" si="93"/>
        <v>0</v>
      </c>
      <c r="M348" s="494">
        <f t="shared" si="92"/>
        <v>314</v>
      </c>
      <c r="N348" s="495" t="str">
        <f t="shared" si="85"/>
        <v>X</v>
      </c>
      <c r="O348" s="500" t="s">
        <v>859</v>
      </c>
      <c r="P348" s="334">
        <f t="shared" si="91"/>
        <v>0.18471337579617833</v>
      </c>
      <c r="Q348" s="496">
        <v>0.18</v>
      </c>
      <c r="R348" s="496">
        <f t="shared" si="94"/>
        <v>0.18</v>
      </c>
      <c r="S348" s="336">
        <f t="shared" si="87"/>
        <v>0.97448275862068967</v>
      </c>
      <c r="T348" s="337" t="str">
        <f t="shared" si="95"/>
        <v>Normal</v>
      </c>
      <c r="U348" s="659" t="str">
        <f t="shared" si="96"/>
        <v>J</v>
      </c>
      <c r="V348" s="497"/>
      <c r="W348" s="498">
        <f t="shared" si="97"/>
        <v>0.82000000000000006</v>
      </c>
      <c r="X348" s="703"/>
    </row>
    <row r="349" spans="1:24" s="5" customFormat="1" ht="29.25" hidden="1" customHeight="1" outlineLevel="2" thickBot="1" x14ac:dyDescent="0.3">
      <c r="A349" s="778"/>
      <c r="B349" s="501" t="s">
        <v>790</v>
      </c>
      <c r="C349" s="502" t="s">
        <v>546</v>
      </c>
      <c r="D349" s="503">
        <v>42767</v>
      </c>
      <c r="E349" s="503">
        <v>42916</v>
      </c>
      <c r="F349" s="502"/>
      <c r="G349" s="502"/>
      <c r="H349" s="502"/>
      <c r="I349" s="504"/>
      <c r="J349" s="504"/>
      <c r="K349" s="505"/>
      <c r="L349" s="506">
        <f t="shared" si="93"/>
        <v>0</v>
      </c>
      <c r="M349" s="507">
        <f t="shared" si="92"/>
        <v>149</v>
      </c>
      <c r="N349" s="508" t="str">
        <f t="shared" si="85"/>
        <v>X</v>
      </c>
      <c r="O349" s="509" t="s">
        <v>860</v>
      </c>
      <c r="P349" s="510">
        <f t="shared" si="91"/>
        <v>0.38926174496644295</v>
      </c>
      <c r="Q349" s="511">
        <v>0.38929999999999998</v>
      </c>
      <c r="R349" s="511">
        <f t="shared" si="94"/>
        <v>0.38929999999999998</v>
      </c>
      <c r="S349" s="512">
        <f t="shared" si="87"/>
        <v>1</v>
      </c>
      <c r="T349" s="513" t="str">
        <f t="shared" si="95"/>
        <v>Normal</v>
      </c>
      <c r="U349" s="660" t="str">
        <f t="shared" si="96"/>
        <v>J</v>
      </c>
      <c r="V349" s="514"/>
      <c r="W349" s="515">
        <f t="shared" si="97"/>
        <v>0.61070000000000002</v>
      </c>
      <c r="X349" s="703"/>
    </row>
    <row r="350" spans="1:24" s="5" customFormat="1" ht="29.25" hidden="1" customHeight="1" outlineLevel="2" x14ac:dyDescent="0.25">
      <c r="A350" s="778"/>
      <c r="B350" s="765" t="s">
        <v>791</v>
      </c>
      <c r="C350" s="516" t="s">
        <v>793</v>
      </c>
      <c r="D350" s="304"/>
      <c r="E350" s="304"/>
      <c r="F350" s="303"/>
      <c r="G350" s="303"/>
      <c r="H350" s="303"/>
      <c r="I350" s="307"/>
      <c r="J350" s="307"/>
      <c r="K350" s="308"/>
      <c r="L350" s="455">
        <f t="shared" si="93"/>
        <v>0</v>
      </c>
      <c r="M350" s="105" t="str">
        <f t="shared" si="92"/>
        <v/>
      </c>
      <c r="N350" s="456" t="str">
        <f t="shared" si="85"/>
        <v/>
      </c>
      <c r="O350" s="457"/>
      <c r="P350" s="136" t="str">
        <f t="shared" si="91"/>
        <v/>
      </c>
      <c r="Q350" s="458"/>
      <c r="R350" s="458">
        <f t="shared" si="94"/>
        <v>0</v>
      </c>
      <c r="S350" s="139" t="str">
        <f t="shared" si="87"/>
        <v/>
      </c>
      <c r="T350" s="140" t="str">
        <f t="shared" si="95"/>
        <v>Sin Iniciar</v>
      </c>
      <c r="U350" s="656" t="str">
        <f t="shared" si="96"/>
        <v>6</v>
      </c>
      <c r="V350" s="106"/>
      <c r="W350" s="459">
        <f t="shared" si="97"/>
        <v>1</v>
      </c>
      <c r="X350" s="703"/>
    </row>
    <row r="351" spans="1:24" s="5" customFormat="1" ht="29.25" hidden="1" customHeight="1" outlineLevel="2" x14ac:dyDescent="0.25">
      <c r="A351" s="778"/>
      <c r="B351" s="766"/>
      <c r="C351" s="517" t="s">
        <v>817</v>
      </c>
      <c r="D351" s="311"/>
      <c r="E351" s="311"/>
      <c r="F351" s="310"/>
      <c r="G351" s="310"/>
      <c r="H351" s="310"/>
      <c r="I351" s="314"/>
      <c r="J351" s="314"/>
      <c r="K351" s="315"/>
      <c r="L351" s="461">
        <f t="shared" si="93"/>
        <v>0</v>
      </c>
      <c r="M351" s="462" t="str">
        <f t="shared" si="92"/>
        <v/>
      </c>
      <c r="N351" s="463" t="str">
        <f t="shared" si="85"/>
        <v/>
      </c>
      <c r="O351" s="464"/>
      <c r="P351" s="64" t="str">
        <f t="shared" si="91"/>
        <v/>
      </c>
      <c r="Q351" s="465"/>
      <c r="R351" s="465">
        <f t="shared" si="94"/>
        <v>0</v>
      </c>
      <c r="S351" s="67" t="str">
        <f t="shared" si="87"/>
        <v/>
      </c>
      <c r="T351" s="68" t="str">
        <f t="shared" si="95"/>
        <v>Sin Iniciar</v>
      </c>
      <c r="U351" s="657" t="str">
        <f t="shared" si="96"/>
        <v>6</v>
      </c>
      <c r="V351" s="466"/>
      <c r="W351" s="467">
        <f t="shared" si="97"/>
        <v>1</v>
      </c>
      <c r="X351" s="703"/>
    </row>
    <row r="352" spans="1:24" s="5" customFormat="1" ht="29.25" hidden="1" customHeight="1" outlineLevel="2" x14ac:dyDescent="0.25">
      <c r="A352" s="778"/>
      <c r="B352" s="766"/>
      <c r="C352" s="517" t="s">
        <v>795</v>
      </c>
      <c r="D352" s="311"/>
      <c r="E352" s="311"/>
      <c r="F352" s="310"/>
      <c r="G352" s="310"/>
      <c r="H352" s="310"/>
      <c r="I352" s="314"/>
      <c r="J352" s="314"/>
      <c r="K352" s="315"/>
      <c r="L352" s="461">
        <f t="shared" si="93"/>
        <v>0</v>
      </c>
      <c r="M352" s="462" t="str">
        <f t="shared" si="92"/>
        <v/>
      </c>
      <c r="N352" s="463" t="str">
        <f t="shared" si="85"/>
        <v/>
      </c>
      <c r="O352" s="464"/>
      <c r="P352" s="64" t="str">
        <f t="shared" si="91"/>
        <v/>
      </c>
      <c r="Q352" s="465"/>
      <c r="R352" s="465">
        <f t="shared" si="94"/>
        <v>0</v>
      </c>
      <c r="S352" s="67" t="str">
        <f t="shared" si="87"/>
        <v/>
      </c>
      <c r="T352" s="68" t="str">
        <f t="shared" si="95"/>
        <v>Sin Iniciar</v>
      </c>
      <c r="U352" s="657" t="str">
        <f t="shared" si="96"/>
        <v>6</v>
      </c>
      <c r="V352" s="466"/>
      <c r="W352" s="467">
        <f t="shared" si="97"/>
        <v>1</v>
      </c>
      <c r="X352" s="703"/>
    </row>
    <row r="353" spans="1:24" s="5" customFormat="1" ht="29.25" hidden="1" customHeight="1" outlineLevel="2" thickBot="1" x14ac:dyDescent="0.3">
      <c r="A353" s="778"/>
      <c r="B353" s="777"/>
      <c r="C353" s="518" t="s">
        <v>818</v>
      </c>
      <c r="D353" s="325"/>
      <c r="E353" s="325"/>
      <c r="F353" s="324"/>
      <c r="G353" s="324"/>
      <c r="H353" s="324"/>
      <c r="I353" s="328"/>
      <c r="J353" s="328"/>
      <c r="K353" s="329"/>
      <c r="L353" s="493">
        <f t="shared" si="93"/>
        <v>0</v>
      </c>
      <c r="M353" s="494" t="str">
        <f t="shared" si="92"/>
        <v/>
      </c>
      <c r="N353" s="495" t="str">
        <f t="shared" si="85"/>
        <v/>
      </c>
      <c r="O353" s="500"/>
      <c r="P353" s="334" t="str">
        <f t="shared" si="91"/>
        <v/>
      </c>
      <c r="Q353" s="496"/>
      <c r="R353" s="496">
        <f t="shared" si="94"/>
        <v>0</v>
      </c>
      <c r="S353" s="336" t="str">
        <f t="shared" si="87"/>
        <v/>
      </c>
      <c r="T353" s="337" t="str">
        <f t="shared" si="95"/>
        <v>Sin Iniciar</v>
      </c>
      <c r="U353" s="659" t="str">
        <f t="shared" si="96"/>
        <v>6</v>
      </c>
      <c r="V353" s="497"/>
      <c r="W353" s="498">
        <f t="shared" si="97"/>
        <v>1</v>
      </c>
      <c r="X353" s="703"/>
    </row>
    <row r="354" spans="1:24" s="5" customFormat="1" ht="29.25" hidden="1" customHeight="1" outlineLevel="2" x14ac:dyDescent="0.25">
      <c r="A354" s="778"/>
      <c r="B354" s="765" t="s">
        <v>797</v>
      </c>
      <c r="C354" s="516" t="s">
        <v>819</v>
      </c>
      <c r="D354" s="304"/>
      <c r="E354" s="304"/>
      <c r="F354" s="303"/>
      <c r="G354" s="303"/>
      <c r="H354" s="303"/>
      <c r="I354" s="307"/>
      <c r="J354" s="307"/>
      <c r="K354" s="308"/>
      <c r="L354" s="455">
        <f t="shared" si="93"/>
        <v>0</v>
      </c>
      <c r="M354" s="105" t="str">
        <f t="shared" si="92"/>
        <v/>
      </c>
      <c r="N354" s="456" t="str">
        <f t="shared" si="85"/>
        <v/>
      </c>
      <c r="O354" s="457"/>
      <c r="P354" s="136" t="str">
        <f t="shared" si="91"/>
        <v/>
      </c>
      <c r="Q354" s="458"/>
      <c r="R354" s="458">
        <f t="shared" si="94"/>
        <v>0</v>
      </c>
      <c r="S354" s="139" t="str">
        <f t="shared" si="87"/>
        <v/>
      </c>
      <c r="T354" s="140" t="str">
        <f t="shared" si="95"/>
        <v>Sin Iniciar</v>
      </c>
      <c r="U354" s="656" t="str">
        <f t="shared" si="96"/>
        <v>6</v>
      </c>
      <c r="V354" s="106"/>
      <c r="W354" s="459">
        <f t="shared" si="97"/>
        <v>1</v>
      </c>
      <c r="X354" s="703"/>
    </row>
    <row r="355" spans="1:24" s="5" customFormat="1" ht="29.25" hidden="1" customHeight="1" outlineLevel="2" x14ac:dyDescent="0.25">
      <c r="A355" s="778"/>
      <c r="B355" s="766"/>
      <c r="C355" s="517" t="s">
        <v>799</v>
      </c>
      <c r="D355" s="311"/>
      <c r="E355" s="311"/>
      <c r="F355" s="310"/>
      <c r="G355" s="310"/>
      <c r="H355" s="310"/>
      <c r="I355" s="314"/>
      <c r="J355" s="314"/>
      <c r="K355" s="315"/>
      <c r="L355" s="461">
        <f t="shared" si="93"/>
        <v>0</v>
      </c>
      <c r="M355" s="462" t="str">
        <f t="shared" si="92"/>
        <v/>
      </c>
      <c r="N355" s="463" t="str">
        <f t="shared" si="85"/>
        <v/>
      </c>
      <c r="O355" s="464"/>
      <c r="P355" s="64" t="str">
        <f t="shared" si="91"/>
        <v/>
      </c>
      <c r="Q355" s="465"/>
      <c r="R355" s="465">
        <f t="shared" si="94"/>
        <v>0</v>
      </c>
      <c r="S355" s="67" t="str">
        <f t="shared" si="87"/>
        <v/>
      </c>
      <c r="T355" s="68" t="str">
        <f t="shared" si="95"/>
        <v>Sin Iniciar</v>
      </c>
      <c r="U355" s="657" t="str">
        <f t="shared" si="96"/>
        <v>6</v>
      </c>
      <c r="V355" s="466"/>
      <c r="W355" s="467">
        <f t="shared" si="97"/>
        <v>1</v>
      </c>
      <c r="X355" s="703"/>
    </row>
    <row r="356" spans="1:24" s="5" customFormat="1" ht="29.25" hidden="1" customHeight="1" outlineLevel="2" thickBot="1" x14ac:dyDescent="0.3">
      <c r="A356" s="778"/>
      <c r="B356" s="777"/>
      <c r="C356" s="518" t="s">
        <v>800</v>
      </c>
      <c r="D356" s="325"/>
      <c r="E356" s="325"/>
      <c r="F356" s="324"/>
      <c r="G356" s="324"/>
      <c r="H356" s="324"/>
      <c r="I356" s="328"/>
      <c r="J356" s="328"/>
      <c r="K356" s="329"/>
      <c r="L356" s="493">
        <f t="shared" si="93"/>
        <v>0</v>
      </c>
      <c r="M356" s="494" t="str">
        <f t="shared" si="92"/>
        <v/>
      </c>
      <c r="N356" s="495" t="str">
        <f t="shared" si="85"/>
        <v/>
      </c>
      <c r="O356" s="500"/>
      <c r="P356" s="334" t="str">
        <f t="shared" si="91"/>
        <v/>
      </c>
      <c r="Q356" s="496"/>
      <c r="R356" s="496">
        <f t="shared" si="94"/>
        <v>0</v>
      </c>
      <c r="S356" s="336" t="str">
        <f t="shared" si="87"/>
        <v/>
      </c>
      <c r="T356" s="337" t="str">
        <f t="shared" si="95"/>
        <v>Sin Iniciar</v>
      </c>
      <c r="U356" s="659" t="str">
        <f t="shared" si="96"/>
        <v>6</v>
      </c>
      <c r="V356" s="497"/>
      <c r="W356" s="498">
        <f t="shared" si="97"/>
        <v>1</v>
      </c>
      <c r="X356" s="703"/>
    </row>
    <row r="357" spans="1:24" s="5" customFormat="1" ht="29.25" hidden="1" customHeight="1" outlineLevel="2" x14ac:dyDescent="0.25">
      <c r="A357" s="778"/>
      <c r="B357" s="765" t="s">
        <v>801</v>
      </c>
      <c r="C357" s="105" t="s">
        <v>802</v>
      </c>
      <c r="D357" s="304">
        <v>42767</v>
      </c>
      <c r="E357" s="304">
        <v>42947</v>
      </c>
      <c r="F357" s="303"/>
      <c r="G357" s="303"/>
      <c r="H357" s="303"/>
      <c r="I357" s="307"/>
      <c r="J357" s="307"/>
      <c r="K357" s="308"/>
      <c r="L357" s="455">
        <f t="shared" si="93"/>
        <v>0</v>
      </c>
      <c r="M357" s="105">
        <f t="shared" si="92"/>
        <v>180</v>
      </c>
      <c r="N357" s="456" t="str">
        <f t="shared" si="85"/>
        <v>X</v>
      </c>
      <c r="O357" s="457" t="s">
        <v>861</v>
      </c>
      <c r="P357" s="136">
        <f t="shared" si="91"/>
        <v>0.32222222222222224</v>
      </c>
      <c r="Q357" s="458">
        <v>0.32219999999999999</v>
      </c>
      <c r="R357" s="458">
        <f t="shared" si="94"/>
        <v>0.32219999999999999</v>
      </c>
      <c r="S357" s="139">
        <f t="shared" si="87"/>
        <v>0.99993103448275855</v>
      </c>
      <c r="T357" s="140" t="str">
        <f t="shared" si="95"/>
        <v>Normal</v>
      </c>
      <c r="U357" s="656" t="str">
        <f t="shared" si="96"/>
        <v>J</v>
      </c>
      <c r="V357" s="106"/>
      <c r="W357" s="459">
        <f t="shared" si="97"/>
        <v>0.67779999999999996</v>
      </c>
      <c r="X357" s="703"/>
    </row>
    <row r="358" spans="1:24" s="5" customFormat="1" ht="29.25" hidden="1" customHeight="1" outlineLevel="2" thickBot="1" x14ac:dyDescent="0.3">
      <c r="A358" s="778"/>
      <c r="B358" s="766"/>
      <c r="C358" s="477" t="s">
        <v>803</v>
      </c>
      <c r="D358" s="311">
        <v>42887</v>
      </c>
      <c r="E358" s="311">
        <v>43081</v>
      </c>
      <c r="F358" s="310"/>
      <c r="G358" s="310"/>
      <c r="H358" s="310"/>
      <c r="I358" s="314"/>
      <c r="J358" s="314"/>
      <c r="K358" s="315"/>
      <c r="L358" s="461">
        <f t="shared" si="93"/>
        <v>0</v>
      </c>
      <c r="M358" s="462" t="str">
        <f t="shared" si="92"/>
        <v/>
      </c>
      <c r="N358" s="463" t="str">
        <f t="shared" si="85"/>
        <v/>
      </c>
      <c r="O358" s="464"/>
      <c r="P358" s="64" t="str">
        <f t="shared" si="91"/>
        <v/>
      </c>
      <c r="Q358" s="465"/>
      <c r="R358" s="465">
        <f t="shared" si="94"/>
        <v>0</v>
      </c>
      <c r="S358" s="67" t="str">
        <f t="shared" si="87"/>
        <v/>
      </c>
      <c r="T358" s="68" t="str">
        <f t="shared" si="95"/>
        <v>Sin Iniciar</v>
      </c>
      <c r="U358" s="657" t="str">
        <f t="shared" si="96"/>
        <v>6</v>
      </c>
      <c r="V358" s="466"/>
      <c r="W358" s="467">
        <f t="shared" si="97"/>
        <v>1</v>
      </c>
      <c r="X358" s="703"/>
    </row>
    <row r="359" spans="1:24" s="5" customFormat="1" ht="29.25" hidden="1" customHeight="1" outlineLevel="2" thickBot="1" x14ac:dyDescent="0.3">
      <c r="A359" s="778"/>
      <c r="B359" s="521" t="s">
        <v>805</v>
      </c>
      <c r="C359" s="516" t="s">
        <v>862</v>
      </c>
      <c r="D359" s="304"/>
      <c r="E359" s="304"/>
      <c r="F359" s="303"/>
      <c r="G359" s="303"/>
      <c r="H359" s="303"/>
      <c r="I359" s="307"/>
      <c r="J359" s="307"/>
      <c r="K359" s="308"/>
      <c r="L359" s="455">
        <f t="shared" si="93"/>
        <v>0</v>
      </c>
      <c r="M359" s="105" t="str">
        <f t="shared" si="92"/>
        <v/>
      </c>
      <c r="N359" s="456" t="str">
        <f t="shared" si="85"/>
        <v/>
      </c>
      <c r="O359" s="457"/>
      <c r="P359" s="136" t="str">
        <f t="shared" si="91"/>
        <v/>
      </c>
      <c r="Q359" s="458"/>
      <c r="R359" s="458">
        <f t="shared" si="94"/>
        <v>0</v>
      </c>
      <c r="S359" s="139" t="str">
        <f t="shared" si="87"/>
        <v/>
      </c>
      <c r="T359" s="140" t="str">
        <f t="shared" si="95"/>
        <v>Sin Iniciar</v>
      </c>
      <c r="U359" s="656" t="str">
        <f t="shared" si="96"/>
        <v>6</v>
      </c>
      <c r="V359" s="106"/>
      <c r="W359" s="459">
        <f t="shared" si="97"/>
        <v>1</v>
      </c>
      <c r="X359" s="703"/>
    </row>
    <row r="360" spans="1:24" s="103" customFormat="1" ht="29.25" hidden="1" customHeight="1" outlineLevel="1" collapsed="1" thickBot="1" x14ac:dyDescent="0.3">
      <c r="A360" s="717" t="s">
        <v>863</v>
      </c>
      <c r="B360" s="718"/>
      <c r="C360" s="719"/>
      <c r="D360" s="89"/>
      <c r="E360" s="90"/>
      <c r="F360" s="91"/>
      <c r="G360" s="92"/>
      <c r="H360" s="92"/>
      <c r="I360" s="93"/>
      <c r="J360" s="94"/>
      <c r="K360" s="92"/>
      <c r="L360" s="92"/>
      <c r="M360" s="95" t="str">
        <f t="shared" si="92"/>
        <v/>
      </c>
      <c r="N360" s="93" t="str">
        <f t="shared" si="85"/>
        <v/>
      </c>
      <c r="O360" s="96"/>
      <c r="P360" s="212">
        <f>+IFERROR(SUMPRODUCT(P339:P359,M339:M359)/SUM(M339:M359),0)</f>
        <v>0.21577882670262979</v>
      </c>
      <c r="Q360" s="213">
        <f>+IFERROR(SUMPRODUCT(Q339:Q359,M339:M359)/SUM(M339:M359),0)</f>
        <v>0.21356540795684423</v>
      </c>
      <c r="R360" s="232">
        <f>+IFERROR(SUMPRODUCT(R339:R359,M339:M359)/SUM(M339:M359),0)</f>
        <v>0.21356540795684423</v>
      </c>
      <c r="S360" s="212">
        <f>+IFERROR(Q360/P360,0)</f>
        <v>0.98974218749999998</v>
      </c>
      <c r="T360" s="100" t="str">
        <f t="shared" si="95"/>
        <v>Normal</v>
      </c>
      <c r="U360" s="647" t="str">
        <f t="shared" si="96"/>
        <v>J</v>
      </c>
      <c r="V360" s="559" t="s">
        <v>864</v>
      </c>
      <c r="W360" s="445">
        <f t="shared" si="90"/>
        <v>0.7864345920431558</v>
      </c>
    </row>
    <row r="361" spans="1:24" s="5" customFormat="1" ht="29.25" hidden="1" customHeight="1" outlineLevel="2" thickBot="1" x14ac:dyDescent="0.3">
      <c r="A361" s="778"/>
      <c r="B361" s="560" t="s">
        <v>784</v>
      </c>
      <c r="C361" s="492" t="s">
        <v>865</v>
      </c>
      <c r="D361" s="325">
        <v>42767</v>
      </c>
      <c r="E361" s="325">
        <v>43081</v>
      </c>
      <c r="F361" s="324"/>
      <c r="G361" s="324"/>
      <c r="H361" s="324"/>
      <c r="I361" s="328"/>
      <c r="J361" s="328"/>
      <c r="K361" s="329"/>
      <c r="L361" s="493">
        <f t="shared" ref="L361:L376" si="98">+K361*J361</f>
        <v>0</v>
      </c>
      <c r="M361" s="494">
        <f t="shared" si="92"/>
        <v>314</v>
      </c>
      <c r="N361" s="495" t="str">
        <f t="shared" si="85"/>
        <v>X</v>
      </c>
      <c r="O361" s="500" t="s">
        <v>866</v>
      </c>
      <c r="P361" s="334">
        <f t="shared" ref="P361:P376" si="99">+IF(N361="","",IFERROR(IF(MONTH($C$2)&lt;MONTH(D361),"",IF(E361&lt;$C$2,1,IF(D361&lt;$C$2,($C$2-D361)/(E361-D361),0))),0))</f>
        <v>0.18471337579617833</v>
      </c>
      <c r="Q361" s="496">
        <v>0.18</v>
      </c>
      <c r="R361" s="496">
        <f>+Q361</f>
        <v>0.18</v>
      </c>
      <c r="S361" s="336">
        <f t="shared" ref="S361:S376" si="100">IF(P361="","",IF(Q361&gt;P361,1,(Q361/P361)))</f>
        <v>0.97448275862068967</v>
      </c>
      <c r="T361" s="337" t="str">
        <f t="shared" si="95"/>
        <v>Normal</v>
      </c>
      <c r="U361" s="659" t="str">
        <f t="shared" si="96"/>
        <v>J</v>
      </c>
      <c r="V361" s="497"/>
      <c r="W361" s="498">
        <f t="shared" si="90"/>
        <v>0.82000000000000006</v>
      </c>
      <c r="X361" s="703"/>
    </row>
    <row r="362" spans="1:24" s="5" customFormat="1" ht="29.25" hidden="1" customHeight="1" outlineLevel="2" x14ac:dyDescent="0.25">
      <c r="A362" s="778"/>
      <c r="B362" s="765" t="s">
        <v>787</v>
      </c>
      <c r="C362" s="499" t="s">
        <v>813</v>
      </c>
      <c r="D362" s="304">
        <v>42767</v>
      </c>
      <c r="E362" s="304">
        <v>43081</v>
      </c>
      <c r="F362" s="303"/>
      <c r="G362" s="303"/>
      <c r="H362" s="303"/>
      <c r="I362" s="307"/>
      <c r="J362" s="307"/>
      <c r="K362" s="308"/>
      <c r="L362" s="455">
        <f t="shared" si="98"/>
        <v>0</v>
      </c>
      <c r="M362" s="105">
        <f t="shared" si="92"/>
        <v>314</v>
      </c>
      <c r="N362" s="456" t="str">
        <f t="shared" si="85"/>
        <v>X</v>
      </c>
      <c r="O362" s="457" t="s">
        <v>867</v>
      </c>
      <c r="P362" s="136">
        <f t="shared" si="99"/>
        <v>0.18471337579617833</v>
      </c>
      <c r="Q362" s="458">
        <v>0.18</v>
      </c>
      <c r="R362" s="458">
        <f t="shared" ref="R362:R376" si="101">+Q362</f>
        <v>0.18</v>
      </c>
      <c r="S362" s="139">
        <f t="shared" si="100"/>
        <v>0.97448275862068967</v>
      </c>
      <c r="T362" s="140" t="str">
        <f t="shared" si="95"/>
        <v>Normal</v>
      </c>
      <c r="U362" s="656" t="str">
        <f t="shared" si="96"/>
        <v>J</v>
      </c>
      <c r="V362" s="106"/>
      <c r="W362" s="459">
        <f t="shared" si="90"/>
        <v>0.82000000000000006</v>
      </c>
      <c r="X362" s="703"/>
    </row>
    <row r="363" spans="1:24" s="5" customFormat="1" ht="29.25" hidden="1" customHeight="1" outlineLevel="2" thickBot="1" x14ac:dyDescent="0.3">
      <c r="A363" s="778"/>
      <c r="B363" s="777"/>
      <c r="C363" s="324" t="s">
        <v>789</v>
      </c>
      <c r="D363" s="325">
        <v>42826</v>
      </c>
      <c r="E363" s="325">
        <v>43081</v>
      </c>
      <c r="F363" s="324"/>
      <c r="G363" s="324"/>
      <c r="H363" s="324"/>
      <c r="I363" s="328"/>
      <c r="J363" s="328"/>
      <c r="K363" s="329"/>
      <c r="L363" s="493">
        <f t="shared" si="98"/>
        <v>0</v>
      </c>
      <c r="M363" s="494" t="str">
        <f t="shared" si="92"/>
        <v/>
      </c>
      <c r="N363" s="495" t="str">
        <f t="shared" si="85"/>
        <v/>
      </c>
      <c r="O363" s="500"/>
      <c r="P363" s="334" t="str">
        <f t="shared" si="99"/>
        <v/>
      </c>
      <c r="Q363" s="496"/>
      <c r="R363" s="496">
        <f t="shared" si="101"/>
        <v>0</v>
      </c>
      <c r="S363" s="336" t="str">
        <f t="shared" si="100"/>
        <v/>
      </c>
      <c r="T363" s="337" t="str">
        <f t="shared" si="95"/>
        <v>Sin Iniciar</v>
      </c>
      <c r="U363" s="659" t="str">
        <f t="shared" si="96"/>
        <v>6</v>
      </c>
      <c r="V363" s="497"/>
      <c r="W363" s="498">
        <f t="shared" si="90"/>
        <v>1</v>
      </c>
      <c r="X363" s="703"/>
    </row>
    <row r="364" spans="1:24" s="5" customFormat="1" ht="29.25" hidden="1" customHeight="1" outlineLevel="2" thickBot="1" x14ac:dyDescent="0.3">
      <c r="A364" s="778"/>
      <c r="B364" s="501" t="s">
        <v>790</v>
      </c>
      <c r="C364" s="502" t="s">
        <v>546</v>
      </c>
      <c r="D364" s="503">
        <v>42767</v>
      </c>
      <c r="E364" s="503">
        <v>43081</v>
      </c>
      <c r="F364" s="502"/>
      <c r="G364" s="502"/>
      <c r="H364" s="502"/>
      <c r="I364" s="504"/>
      <c r="J364" s="504"/>
      <c r="K364" s="505"/>
      <c r="L364" s="506">
        <f t="shared" si="98"/>
        <v>0</v>
      </c>
      <c r="M364" s="507">
        <f t="shared" si="92"/>
        <v>314</v>
      </c>
      <c r="N364" s="508" t="str">
        <f t="shared" si="85"/>
        <v>X</v>
      </c>
      <c r="O364" s="509" t="s">
        <v>868</v>
      </c>
      <c r="P364" s="510">
        <f t="shared" si="99"/>
        <v>0.18471337579617833</v>
      </c>
      <c r="Q364" s="511">
        <v>0.17</v>
      </c>
      <c r="R364" s="511">
        <f t="shared" si="101"/>
        <v>0.17</v>
      </c>
      <c r="S364" s="512">
        <f t="shared" si="100"/>
        <v>0.92034482758620706</v>
      </c>
      <c r="T364" s="513" t="str">
        <f t="shared" si="95"/>
        <v>Normal</v>
      </c>
      <c r="U364" s="660" t="str">
        <f t="shared" si="96"/>
        <v>J</v>
      </c>
      <c r="V364" s="514"/>
      <c r="W364" s="515">
        <f t="shared" si="90"/>
        <v>0.83</v>
      </c>
      <c r="X364" s="703"/>
    </row>
    <row r="365" spans="1:24" s="5" customFormat="1" ht="29.25" hidden="1" customHeight="1" outlineLevel="2" x14ac:dyDescent="0.25">
      <c r="A365" s="778"/>
      <c r="B365" s="765" t="s">
        <v>791</v>
      </c>
      <c r="C365" s="516" t="s">
        <v>793</v>
      </c>
      <c r="D365" s="304">
        <v>42917</v>
      </c>
      <c r="E365" s="304">
        <v>43081</v>
      </c>
      <c r="F365" s="303"/>
      <c r="G365" s="303"/>
      <c r="H365" s="303"/>
      <c r="I365" s="307"/>
      <c r="J365" s="307"/>
      <c r="K365" s="308"/>
      <c r="L365" s="455">
        <f t="shared" si="98"/>
        <v>0</v>
      </c>
      <c r="M365" s="105" t="str">
        <f t="shared" si="92"/>
        <v/>
      </c>
      <c r="N365" s="456" t="str">
        <f t="shared" si="85"/>
        <v/>
      </c>
      <c r="O365" s="457"/>
      <c r="P365" s="136" t="str">
        <f t="shared" si="99"/>
        <v/>
      </c>
      <c r="Q365" s="458"/>
      <c r="R365" s="458">
        <f t="shared" si="101"/>
        <v>0</v>
      </c>
      <c r="S365" s="139" t="str">
        <f t="shared" si="100"/>
        <v/>
      </c>
      <c r="T365" s="140" t="str">
        <f t="shared" si="95"/>
        <v>Sin Iniciar</v>
      </c>
      <c r="U365" s="656" t="str">
        <f t="shared" si="96"/>
        <v>6</v>
      </c>
      <c r="V365" s="106"/>
      <c r="W365" s="459">
        <f t="shared" si="90"/>
        <v>1</v>
      </c>
      <c r="X365" s="703"/>
    </row>
    <row r="366" spans="1:24" s="5" customFormat="1" ht="29.25" hidden="1" customHeight="1" outlineLevel="2" x14ac:dyDescent="0.25">
      <c r="A366" s="778"/>
      <c r="B366" s="766"/>
      <c r="C366" s="517" t="s">
        <v>817</v>
      </c>
      <c r="D366" s="311">
        <v>42917</v>
      </c>
      <c r="E366" s="311">
        <v>43081</v>
      </c>
      <c r="F366" s="310"/>
      <c r="G366" s="310"/>
      <c r="H366" s="310"/>
      <c r="I366" s="314"/>
      <c r="J366" s="314"/>
      <c r="K366" s="315"/>
      <c r="L366" s="461">
        <f t="shared" si="98"/>
        <v>0</v>
      </c>
      <c r="M366" s="462" t="str">
        <f t="shared" si="92"/>
        <v/>
      </c>
      <c r="N366" s="463" t="str">
        <f t="shared" si="85"/>
        <v/>
      </c>
      <c r="O366" s="464"/>
      <c r="P366" s="64" t="str">
        <f t="shared" si="99"/>
        <v/>
      </c>
      <c r="Q366" s="465"/>
      <c r="R366" s="465">
        <f t="shared" si="101"/>
        <v>0</v>
      </c>
      <c r="S366" s="67" t="str">
        <f t="shared" si="100"/>
        <v/>
      </c>
      <c r="T366" s="68" t="str">
        <f t="shared" si="95"/>
        <v>Sin Iniciar</v>
      </c>
      <c r="U366" s="657" t="str">
        <f t="shared" si="96"/>
        <v>6</v>
      </c>
      <c r="V366" s="466"/>
      <c r="W366" s="467">
        <f t="shared" si="90"/>
        <v>1</v>
      </c>
      <c r="X366" s="703"/>
    </row>
    <row r="367" spans="1:24" s="5" customFormat="1" ht="29.25" hidden="1" customHeight="1" outlineLevel="2" x14ac:dyDescent="0.25">
      <c r="A367" s="778"/>
      <c r="B367" s="766"/>
      <c r="C367" s="517" t="s">
        <v>795</v>
      </c>
      <c r="D367" s="311">
        <v>42917</v>
      </c>
      <c r="E367" s="311">
        <v>43081</v>
      </c>
      <c r="F367" s="310"/>
      <c r="G367" s="310"/>
      <c r="H367" s="310"/>
      <c r="I367" s="314"/>
      <c r="J367" s="314"/>
      <c r="K367" s="315"/>
      <c r="L367" s="461">
        <f t="shared" si="98"/>
        <v>0</v>
      </c>
      <c r="M367" s="462" t="str">
        <f t="shared" si="92"/>
        <v/>
      </c>
      <c r="N367" s="463" t="str">
        <f t="shared" si="85"/>
        <v/>
      </c>
      <c r="O367" s="464"/>
      <c r="P367" s="64" t="str">
        <f t="shared" si="99"/>
        <v/>
      </c>
      <c r="Q367" s="465"/>
      <c r="R367" s="465">
        <f t="shared" si="101"/>
        <v>0</v>
      </c>
      <c r="S367" s="67" t="str">
        <f t="shared" si="100"/>
        <v/>
      </c>
      <c r="T367" s="68" t="str">
        <f t="shared" si="95"/>
        <v>Sin Iniciar</v>
      </c>
      <c r="U367" s="657" t="str">
        <f t="shared" si="96"/>
        <v>6</v>
      </c>
      <c r="V367" s="466"/>
      <c r="W367" s="467">
        <f t="shared" si="90"/>
        <v>1</v>
      </c>
      <c r="X367" s="703"/>
    </row>
    <row r="368" spans="1:24" s="5" customFormat="1" ht="29.25" hidden="1" customHeight="1" outlineLevel="2" thickBot="1" x14ac:dyDescent="0.3">
      <c r="A368" s="778"/>
      <c r="B368" s="777"/>
      <c r="C368" s="518" t="s">
        <v>818</v>
      </c>
      <c r="D368" s="325">
        <v>42917</v>
      </c>
      <c r="E368" s="325">
        <v>43081</v>
      </c>
      <c r="F368" s="324"/>
      <c r="G368" s="324"/>
      <c r="H368" s="324"/>
      <c r="I368" s="328"/>
      <c r="J368" s="328"/>
      <c r="K368" s="329"/>
      <c r="L368" s="493">
        <f t="shared" si="98"/>
        <v>0</v>
      </c>
      <c r="M368" s="494" t="str">
        <f t="shared" si="92"/>
        <v/>
      </c>
      <c r="N368" s="495" t="str">
        <f t="shared" si="85"/>
        <v/>
      </c>
      <c r="O368" s="500"/>
      <c r="P368" s="334" t="str">
        <f t="shared" si="99"/>
        <v/>
      </c>
      <c r="Q368" s="496"/>
      <c r="R368" s="496">
        <f t="shared" si="101"/>
        <v>0</v>
      </c>
      <c r="S368" s="336" t="str">
        <f t="shared" si="100"/>
        <v/>
      </c>
      <c r="T368" s="337" t="str">
        <f t="shared" si="95"/>
        <v>Sin Iniciar</v>
      </c>
      <c r="U368" s="659" t="str">
        <f t="shared" si="96"/>
        <v>6</v>
      </c>
      <c r="V368" s="497"/>
      <c r="W368" s="498">
        <f t="shared" si="90"/>
        <v>1</v>
      </c>
      <c r="X368" s="703"/>
    </row>
    <row r="369" spans="1:24" s="5" customFormat="1" ht="29.25" hidden="1" customHeight="1" outlineLevel="2" x14ac:dyDescent="0.25">
      <c r="A369" s="778"/>
      <c r="B369" s="765" t="s">
        <v>797</v>
      </c>
      <c r="C369" s="516" t="s">
        <v>819</v>
      </c>
      <c r="D369" s="304"/>
      <c r="E369" s="304"/>
      <c r="F369" s="303"/>
      <c r="G369" s="303"/>
      <c r="H369" s="303"/>
      <c r="I369" s="307"/>
      <c r="J369" s="307"/>
      <c r="K369" s="308"/>
      <c r="L369" s="455">
        <f t="shared" si="98"/>
        <v>0</v>
      </c>
      <c r="M369" s="105" t="str">
        <f t="shared" si="92"/>
        <v/>
      </c>
      <c r="N369" s="456" t="str">
        <f t="shared" si="85"/>
        <v/>
      </c>
      <c r="O369" s="457"/>
      <c r="P369" s="136" t="str">
        <f t="shared" si="99"/>
        <v/>
      </c>
      <c r="Q369" s="458"/>
      <c r="R369" s="458">
        <f t="shared" si="101"/>
        <v>0</v>
      </c>
      <c r="S369" s="139" t="str">
        <f t="shared" si="100"/>
        <v/>
      </c>
      <c r="T369" s="140" t="str">
        <f t="shared" si="95"/>
        <v>Sin Iniciar</v>
      </c>
      <c r="U369" s="656" t="str">
        <f t="shared" si="96"/>
        <v>6</v>
      </c>
      <c r="V369" s="106"/>
      <c r="W369" s="459">
        <f t="shared" si="90"/>
        <v>1</v>
      </c>
      <c r="X369" s="703"/>
    </row>
    <row r="370" spans="1:24" s="5" customFormat="1" ht="29.25" hidden="1" customHeight="1" outlineLevel="2" x14ac:dyDescent="0.25">
      <c r="A370" s="778"/>
      <c r="B370" s="766"/>
      <c r="C370" s="517" t="s">
        <v>799</v>
      </c>
      <c r="D370" s="311"/>
      <c r="E370" s="311"/>
      <c r="F370" s="310"/>
      <c r="G370" s="310"/>
      <c r="H370" s="310"/>
      <c r="I370" s="314"/>
      <c r="J370" s="314"/>
      <c r="K370" s="315"/>
      <c r="L370" s="461">
        <f t="shared" si="98"/>
        <v>0</v>
      </c>
      <c r="M370" s="462" t="str">
        <f t="shared" si="92"/>
        <v/>
      </c>
      <c r="N370" s="463" t="str">
        <f t="shared" si="85"/>
        <v/>
      </c>
      <c r="O370" s="464"/>
      <c r="P370" s="64" t="str">
        <f t="shared" si="99"/>
        <v/>
      </c>
      <c r="Q370" s="465"/>
      <c r="R370" s="465">
        <f t="shared" si="101"/>
        <v>0</v>
      </c>
      <c r="S370" s="67" t="str">
        <f t="shared" si="100"/>
        <v/>
      </c>
      <c r="T370" s="68" t="str">
        <f t="shared" si="95"/>
        <v>Sin Iniciar</v>
      </c>
      <c r="U370" s="657" t="str">
        <f t="shared" si="96"/>
        <v>6</v>
      </c>
      <c r="V370" s="466"/>
      <c r="W370" s="467">
        <f t="shared" si="90"/>
        <v>1</v>
      </c>
      <c r="X370" s="703"/>
    </row>
    <row r="371" spans="1:24" s="5" customFormat="1" ht="29.25" hidden="1" customHeight="1" outlineLevel="2" thickBot="1" x14ac:dyDescent="0.3">
      <c r="A371" s="778"/>
      <c r="B371" s="777"/>
      <c r="C371" s="518" t="s">
        <v>800</v>
      </c>
      <c r="D371" s="325"/>
      <c r="E371" s="325"/>
      <c r="F371" s="324"/>
      <c r="G371" s="324"/>
      <c r="H371" s="324"/>
      <c r="I371" s="328"/>
      <c r="J371" s="328"/>
      <c r="K371" s="329"/>
      <c r="L371" s="493">
        <f t="shared" si="98"/>
        <v>0</v>
      </c>
      <c r="M371" s="494" t="str">
        <f t="shared" si="92"/>
        <v/>
      </c>
      <c r="N371" s="495" t="str">
        <f t="shared" si="85"/>
        <v/>
      </c>
      <c r="O371" s="500"/>
      <c r="P371" s="334" t="str">
        <f t="shared" si="99"/>
        <v/>
      </c>
      <c r="Q371" s="496"/>
      <c r="R371" s="496">
        <f t="shared" si="101"/>
        <v>0</v>
      </c>
      <c r="S371" s="336" t="str">
        <f t="shared" si="100"/>
        <v/>
      </c>
      <c r="T371" s="337" t="str">
        <f t="shared" si="95"/>
        <v>Sin Iniciar</v>
      </c>
      <c r="U371" s="659" t="str">
        <f t="shared" si="96"/>
        <v>6</v>
      </c>
      <c r="V371" s="497"/>
      <c r="W371" s="498">
        <f t="shared" si="90"/>
        <v>1</v>
      </c>
      <c r="X371" s="703"/>
    </row>
    <row r="372" spans="1:24" s="5" customFormat="1" ht="29.25" hidden="1" customHeight="1" outlineLevel="2" x14ac:dyDescent="0.25">
      <c r="A372" s="778"/>
      <c r="B372" s="765" t="s">
        <v>801</v>
      </c>
      <c r="C372" s="454" t="s">
        <v>802</v>
      </c>
      <c r="D372" s="304"/>
      <c r="E372" s="304"/>
      <c r="F372" s="303"/>
      <c r="G372" s="303"/>
      <c r="H372" s="303"/>
      <c r="I372" s="307"/>
      <c r="J372" s="307"/>
      <c r="K372" s="308"/>
      <c r="L372" s="455">
        <f t="shared" si="98"/>
        <v>0</v>
      </c>
      <c r="M372" s="105" t="str">
        <f t="shared" si="92"/>
        <v/>
      </c>
      <c r="N372" s="456" t="str">
        <f t="shared" si="85"/>
        <v/>
      </c>
      <c r="O372" s="457"/>
      <c r="P372" s="136" t="str">
        <f t="shared" si="99"/>
        <v/>
      </c>
      <c r="Q372" s="458"/>
      <c r="R372" s="458">
        <f t="shared" si="101"/>
        <v>0</v>
      </c>
      <c r="S372" s="139" t="str">
        <f t="shared" si="100"/>
        <v/>
      </c>
      <c r="T372" s="140" t="str">
        <f t="shared" si="95"/>
        <v>Sin Iniciar</v>
      </c>
      <c r="U372" s="656" t="str">
        <f t="shared" si="96"/>
        <v>6</v>
      </c>
      <c r="V372" s="106"/>
      <c r="W372" s="459">
        <f t="shared" si="90"/>
        <v>1</v>
      </c>
      <c r="X372" s="703"/>
    </row>
    <row r="373" spans="1:24" s="5" customFormat="1" ht="29.25" hidden="1" customHeight="1" outlineLevel="2" x14ac:dyDescent="0.25">
      <c r="A373" s="778"/>
      <c r="B373" s="766"/>
      <c r="C373" s="477" t="s">
        <v>803</v>
      </c>
      <c r="D373" s="311"/>
      <c r="E373" s="311"/>
      <c r="F373" s="310"/>
      <c r="G373" s="310"/>
      <c r="H373" s="310"/>
      <c r="I373" s="314"/>
      <c r="J373" s="314"/>
      <c r="K373" s="315"/>
      <c r="L373" s="461">
        <f t="shared" si="98"/>
        <v>0</v>
      </c>
      <c r="M373" s="462" t="str">
        <f t="shared" si="92"/>
        <v/>
      </c>
      <c r="N373" s="463" t="str">
        <f t="shared" si="85"/>
        <v/>
      </c>
      <c r="O373" s="464"/>
      <c r="P373" s="64" t="str">
        <f t="shared" si="99"/>
        <v/>
      </c>
      <c r="Q373" s="465"/>
      <c r="R373" s="465">
        <f t="shared" si="101"/>
        <v>0</v>
      </c>
      <c r="S373" s="67" t="str">
        <f t="shared" si="100"/>
        <v/>
      </c>
      <c r="T373" s="68" t="str">
        <f t="shared" si="95"/>
        <v>Sin Iniciar</v>
      </c>
      <c r="U373" s="657" t="str">
        <f t="shared" si="96"/>
        <v>6</v>
      </c>
      <c r="V373" s="466"/>
      <c r="W373" s="467">
        <f t="shared" si="90"/>
        <v>1</v>
      </c>
      <c r="X373" s="703"/>
    </row>
    <row r="374" spans="1:24" s="5" customFormat="1" ht="29.25" hidden="1" customHeight="1" outlineLevel="2" thickBot="1" x14ac:dyDescent="0.3">
      <c r="A374" s="778"/>
      <c r="B374" s="777"/>
      <c r="C374" s="520" t="s">
        <v>869</v>
      </c>
      <c r="D374" s="325"/>
      <c r="E374" s="325"/>
      <c r="F374" s="324"/>
      <c r="G374" s="324"/>
      <c r="H374" s="324"/>
      <c r="I374" s="328"/>
      <c r="J374" s="328"/>
      <c r="K374" s="329"/>
      <c r="L374" s="493">
        <f t="shared" si="98"/>
        <v>0</v>
      </c>
      <c r="M374" s="494" t="str">
        <f t="shared" si="92"/>
        <v/>
      </c>
      <c r="N374" s="495" t="str">
        <f t="shared" si="85"/>
        <v/>
      </c>
      <c r="O374" s="500"/>
      <c r="P374" s="334" t="str">
        <f t="shared" si="99"/>
        <v/>
      </c>
      <c r="Q374" s="496"/>
      <c r="R374" s="496">
        <f t="shared" si="101"/>
        <v>0</v>
      </c>
      <c r="S374" s="336" t="str">
        <f t="shared" si="100"/>
        <v/>
      </c>
      <c r="T374" s="337" t="str">
        <f t="shared" si="95"/>
        <v>Sin Iniciar</v>
      </c>
      <c r="U374" s="659" t="str">
        <f t="shared" si="96"/>
        <v>6</v>
      </c>
      <c r="V374" s="497"/>
      <c r="W374" s="498">
        <f t="shared" si="90"/>
        <v>1</v>
      </c>
      <c r="X374" s="703"/>
    </row>
    <row r="375" spans="1:24" s="5" customFormat="1" ht="29.25" hidden="1" customHeight="1" outlineLevel="2" x14ac:dyDescent="0.25">
      <c r="A375" s="778"/>
      <c r="B375" s="765" t="s">
        <v>805</v>
      </c>
      <c r="C375" s="516" t="s">
        <v>862</v>
      </c>
      <c r="D375" s="304">
        <v>42767</v>
      </c>
      <c r="E375" s="304">
        <v>43081</v>
      </c>
      <c r="F375" s="303"/>
      <c r="G375" s="303"/>
      <c r="H375" s="303"/>
      <c r="I375" s="307"/>
      <c r="J375" s="307"/>
      <c r="K375" s="308"/>
      <c r="L375" s="455">
        <f t="shared" si="98"/>
        <v>0</v>
      </c>
      <c r="M375" s="105">
        <f t="shared" si="92"/>
        <v>314</v>
      </c>
      <c r="N375" s="456" t="str">
        <f t="shared" si="85"/>
        <v>X</v>
      </c>
      <c r="O375" s="457" t="s">
        <v>870</v>
      </c>
      <c r="P375" s="136">
        <f t="shared" si="99"/>
        <v>0.18471337579617833</v>
      </c>
      <c r="Q375" s="458">
        <v>0.17</v>
      </c>
      <c r="R375" s="458">
        <f t="shared" si="101"/>
        <v>0.17</v>
      </c>
      <c r="S375" s="139">
        <f t="shared" si="100"/>
        <v>0.92034482758620706</v>
      </c>
      <c r="T375" s="140" t="str">
        <f t="shared" si="95"/>
        <v>Normal</v>
      </c>
      <c r="U375" s="656" t="str">
        <f t="shared" si="96"/>
        <v>J</v>
      </c>
      <c r="V375" s="106"/>
      <c r="W375" s="459">
        <f t="shared" si="90"/>
        <v>0.83</v>
      </c>
      <c r="X375" s="703"/>
    </row>
    <row r="376" spans="1:24" s="5" customFormat="1" ht="29.25" hidden="1" customHeight="1" outlineLevel="2" thickBot="1" x14ac:dyDescent="0.3">
      <c r="A376" s="778"/>
      <c r="B376" s="767"/>
      <c r="C376" s="561" t="s">
        <v>807</v>
      </c>
      <c r="D376" s="340"/>
      <c r="E376" s="340"/>
      <c r="F376" s="339"/>
      <c r="G376" s="339"/>
      <c r="H376" s="339"/>
      <c r="I376" s="343"/>
      <c r="J376" s="343"/>
      <c r="K376" s="344"/>
      <c r="L376" s="469">
        <f t="shared" si="98"/>
        <v>0</v>
      </c>
      <c r="M376" s="470" t="str">
        <f t="shared" si="92"/>
        <v/>
      </c>
      <c r="N376" s="471" t="str">
        <f t="shared" si="85"/>
        <v/>
      </c>
      <c r="O376" s="472"/>
      <c r="P376" s="82" t="str">
        <f t="shared" si="99"/>
        <v/>
      </c>
      <c r="Q376" s="473"/>
      <c r="R376" s="473">
        <f t="shared" si="101"/>
        <v>0</v>
      </c>
      <c r="S376" s="85" t="str">
        <f t="shared" si="100"/>
        <v/>
      </c>
      <c r="T376" s="86" t="str">
        <f t="shared" si="95"/>
        <v>Sin Iniciar</v>
      </c>
      <c r="U376" s="658" t="str">
        <f t="shared" si="96"/>
        <v>6</v>
      </c>
      <c r="V376" s="474"/>
      <c r="W376" s="475">
        <f t="shared" si="90"/>
        <v>1</v>
      </c>
      <c r="X376" s="703"/>
    </row>
    <row r="377" spans="1:24" s="103" customFormat="1" ht="29.25" hidden="1" customHeight="1" outlineLevel="1" collapsed="1" thickBot="1" x14ac:dyDescent="0.3">
      <c r="A377" s="717" t="s">
        <v>871</v>
      </c>
      <c r="B377" s="774"/>
      <c r="C377" s="775"/>
      <c r="D377" s="266"/>
      <c r="E377" s="267"/>
      <c r="F377" s="268"/>
      <c r="G377" s="269"/>
      <c r="H377" s="269"/>
      <c r="I377" s="270"/>
      <c r="J377" s="271"/>
      <c r="K377" s="269"/>
      <c r="L377" s="269"/>
      <c r="M377" s="272" t="str">
        <f t="shared" si="92"/>
        <v/>
      </c>
      <c r="N377" s="270" t="str">
        <f t="shared" si="85"/>
        <v/>
      </c>
      <c r="O377" s="273"/>
      <c r="P377" s="274">
        <f>+IFERROR(SUMPRODUCT(P361:P376,M361:M376)/SUM(M361:M376),0)</f>
        <v>0.18471337579617833</v>
      </c>
      <c r="Q377" s="275">
        <f>+IFERROR(SUMPRODUCT(Q361:Q376,M361:M376)/SUM(M361:M376),0)</f>
        <v>0.17499999999999999</v>
      </c>
      <c r="R377" s="276">
        <f>+IFERROR(SUMPRODUCT(R361:R376,M361:M376)/SUM(M361:M376),0)</f>
        <v>0.17499999999999999</v>
      </c>
      <c r="S377" s="274">
        <f>+IFERROR(Q377/P377,0)</f>
        <v>0.94741379310344831</v>
      </c>
      <c r="T377" s="277" t="str">
        <f t="shared" si="95"/>
        <v>Normal</v>
      </c>
      <c r="U377" s="663" t="str">
        <f t="shared" si="96"/>
        <v>J</v>
      </c>
      <c r="V377" s="278"/>
      <c r="W377" s="53">
        <f t="shared" si="90"/>
        <v>0.82499999999999996</v>
      </c>
    </row>
    <row r="378" spans="1:24" s="5" customFormat="1" ht="29.25" hidden="1" customHeight="1" outlineLevel="2" thickBot="1" x14ac:dyDescent="0.3">
      <c r="A378" s="762" t="s">
        <v>872</v>
      </c>
      <c r="B378" s="765" t="s">
        <v>873</v>
      </c>
      <c r="C378" s="303" t="s">
        <v>874</v>
      </c>
      <c r="D378" s="304">
        <v>42745</v>
      </c>
      <c r="E378" s="304">
        <v>42794</v>
      </c>
      <c r="F378" s="305"/>
      <c r="G378" s="348" t="s">
        <v>875</v>
      </c>
      <c r="H378" s="303" t="s">
        <v>302</v>
      </c>
      <c r="I378" s="307" t="s">
        <v>45</v>
      </c>
      <c r="J378" s="307">
        <v>1</v>
      </c>
      <c r="K378" s="308"/>
      <c r="L378" s="309">
        <f t="shared" ref="L378:L391" si="102">+K378*J378</f>
        <v>0</v>
      </c>
      <c r="M378" s="109">
        <f t="shared" si="92"/>
        <v>49</v>
      </c>
      <c r="N378" s="110" t="str">
        <f t="shared" si="85"/>
        <v/>
      </c>
      <c r="O378" s="219" t="s">
        <v>876</v>
      </c>
      <c r="P378" s="136" t="str">
        <f>+IF(N378="","",IFERROR(IF(MONTH($C$2)&lt;MONTH(D378),"",IF(E378&lt;$C$2,1,IF(D378&lt;$C$2,($C$2-D378)/(E378-D378),0))),0))</f>
        <v/>
      </c>
      <c r="Q378" s="137"/>
      <c r="R378" s="138">
        <v>0.25</v>
      </c>
      <c r="S378" s="139" t="str">
        <f t="shared" ref="S378:S391" si="103">IF(P378="","",IF(Q378&gt;P378,1,(Q378/P378)))</f>
        <v/>
      </c>
      <c r="T378" s="140" t="str">
        <f t="shared" si="95"/>
        <v>Sin Iniciar</v>
      </c>
      <c r="U378" s="648" t="str">
        <f t="shared" si="96"/>
        <v>6</v>
      </c>
      <c r="V378" s="142" t="s">
        <v>877</v>
      </c>
      <c r="W378" s="71">
        <f t="shared" si="90"/>
        <v>0.75</v>
      </c>
      <c r="X378" s="703"/>
    </row>
    <row r="379" spans="1:24" s="5" customFormat="1" ht="29.25" hidden="1" customHeight="1" outlineLevel="2" thickBot="1" x14ac:dyDescent="0.3">
      <c r="A379" s="763"/>
      <c r="B379" s="766"/>
      <c r="C379" s="310" t="s">
        <v>874</v>
      </c>
      <c r="D379" s="311">
        <v>42760</v>
      </c>
      <c r="E379" s="304">
        <v>42794</v>
      </c>
      <c r="F379" s="312"/>
      <c r="G379" s="320" t="s">
        <v>878</v>
      </c>
      <c r="H379" s="310" t="s">
        <v>302</v>
      </c>
      <c r="I379" s="314" t="s">
        <v>45</v>
      </c>
      <c r="J379" s="314"/>
      <c r="K379" s="315"/>
      <c r="L379" s="316">
        <f t="shared" si="102"/>
        <v>0</v>
      </c>
      <c r="M379" s="221">
        <f t="shared" si="92"/>
        <v>34</v>
      </c>
      <c r="N379" s="531" t="str">
        <f t="shared" si="85"/>
        <v/>
      </c>
      <c r="O379" s="72" t="s">
        <v>879</v>
      </c>
      <c r="P379" s="64" t="str">
        <f>+IF(N379="","",IFERROR(IF(MONTH($C$2)&lt;MONTH(D379),"",IF(E379&lt;$C$2,1,IF(D379&lt;$C$2,($C$2-D379)/(E379-D379),0))),0))</f>
        <v/>
      </c>
      <c r="Q379" s="65"/>
      <c r="R379" s="66">
        <f>+Q379</f>
        <v>0</v>
      </c>
      <c r="S379" s="67" t="str">
        <f t="shared" si="103"/>
        <v/>
      </c>
      <c r="T379" s="68" t="str">
        <f t="shared" si="95"/>
        <v>Sin Iniciar</v>
      </c>
      <c r="U379" s="650" t="str">
        <f t="shared" si="96"/>
        <v>6</v>
      </c>
      <c r="V379" s="120" t="s">
        <v>880</v>
      </c>
      <c r="W379" s="71">
        <f t="shared" si="90"/>
        <v>1</v>
      </c>
      <c r="X379" s="703"/>
    </row>
    <row r="380" spans="1:24" s="5" customFormat="1" ht="29.25" hidden="1" customHeight="1" outlineLevel="2" thickBot="1" x14ac:dyDescent="0.3">
      <c r="A380" s="763"/>
      <c r="B380" s="318" t="s">
        <v>881</v>
      </c>
      <c r="C380" s="310" t="s">
        <v>882</v>
      </c>
      <c r="D380" s="311">
        <v>42760</v>
      </c>
      <c r="E380" s="311">
        <v>42794</v>
      </c>
      <c r="F380" s="312"/>
      <c r="G380" s="320" t="s">
        <v>883</v>
      </c>
      <c r="H380" s="367" t="s">
        <v>39</v>
      </c>
      <c r="I380" s="314" t="s">
        <v>45</v>
      </c>
      <c r="J380" s="314">
        <v>1</v>
      </c>
      <c r="K380" s="315">
        <v>13750000</v>
      </c>
      <c r="L380" s="316">
        <f t="shared" si="102"/>
        <v>13750000</v>
      </c>
      <c r="M380" s="221">
        <f t="shared" si="92"/>
        <v>34</v>
      </c>
      <c r="N380" s="531" t="str">
        <f t="shared" si="85"/>
        <v/>
      </c>
      <c r="O380" s="72" t="s">
        <v>884</v>
      </c>
      <c r="P380" s="64" t="str">
        <f>+IF(N380="","",IFERROR(IF(MONTH($C$2)&lt;MONTH(D380),"",IF(E380&lt;$C$2,1,IF(D380&lt;$C$2,($C$2-D380)/(E380-D380),0))),0))</f>
        <v/>
      </c>
      <c r="Q380" s="65"/>
      <c r="R380" s="66">
        <f>+Q380</f>
        <v>0</v>
      </c>
      <c r="S380" s="67" t="str">
        <f t="shared" si="103"/>
        <v/>
      </c>
      <c r="T380" s="68" t="str">
        <f t="shared" si="95"/>
        <v>Sin Iniciar</v>
      </c>
      <c r="U380" s="650" t="str">
        <f t="shared" si="96"/>
        <v>6</v>
      </c>
      <c r="V380" s="120" t="s">
        <v>885</v>
      </c>
      <c r="W380" s="71">
        <f t="shared" si="90"/>
        <v>1</v>
      </c>
      <c r="X380" s="703"/>
    </row>
    <row r="381" spans="1:24" s="5" customFormat="1" ht="29.25" hidden="1" customHeight="1" outlineLevel="2" thickBot="1" x14ac:dyDescent="0.3">
      <c r="A381" s="763"/>
      <c r="B381" s="562" t="s">
        <v>886</v>
      </c>
      <c r="C381" s="563" t="s">
        <v>887</v>
      </c>
      <c r="D381" s="311">
        <v>42745</v>
      </c>
      <c r="E381" s="311">
        <v>42856</v>
      </c>
      <c r="F381" s="319"/>
      <c r="G381" s="320" t="s">
        <v>888</v>
      </c>
      <c r="H381" s="367" t="s">
        <v>272</v>
      </c>
      <c r="I381" s="314" t="s">
        <v>45</v>
      </c>
      <c r="J381" s="314">
        <v>4</v>
      </c>
      <c r="K381" s="315">
        <v>608000</v>
      </c>
      <c r="L381" s="316">
        <f t="shared" si="102"/>
        <v>2432000</v>
      </c>
      <c r="M381" s="221">
        <f t="shared" si="92"/>
        <v>111</v>
      </c>
      <c r="N381" s="531" t="str">
        <f t="shared" si="85"/>
        <v>X</v>
      </c>
      <c r="O381" s="72" t="s">
        <v>889</v>
      </c>
      <c r="P381" s="64">
        <f>+IF(N381="","",IFERROR(IF(MONTH($C$2)&lt;MONTH(D381),"",IF(E381&lt;$C$2,1,IF(D381&lt;$C$2,($C$2-D381)/(E381-D381),0))),0))</f>
        <v>0.72072072072072069</v>
      </c>
      <c r="Q381" s="65">
        <v>0.4</v>
      </c>
      <c r="R381" s="66">
        <f>+Q381</f>
        <v>0.4</v>
      </c>
      <c r="S381" s="67">
        <f t="shared" si="103"/>
        <v>0.55500000000000005</v>
      </c>
      <c r="T381" s="68" t="str">
        <f t="shared" si="95"/>
        <v>Crítico</v>
      </c>
      <c r="U381" s="650" t="str">
        <f t="shared" si="96"/>
        <v>L</v>
      </c>
      <c r="V381" s="120" t="s">
        <v>880</v>
      </c>
      <c r="W381" s="71">
        <f t="shared" si="90"/>
        <v>0.6</v>
      </c>
      <c r="X381" s="703"/>
    </row>
    <row r="382" spans="1:24" s="5" customFormat="1" ht="29.25" hidden="1" customHeight="1" outlineLevel="2" thickBot="1" x14ac:dyDescent="0.3">
      <c r="A382" s="776"/>
      <c r="B382" s="560" t="s">
        <v>784</v>
      </c>
      <c r="C382" s="492" t="s">
        <v>890</v>
      </c>
      <c r="D382" s="325">
        <v>42767</v>
      </c>
      <c r="E382" s="325">
        <v>43081</v>
      </c>
      <c r="F382" s="324"/>
      <c r="G382" s="324"/>
      <c r="H382" s="324"/>
      <c r="I382" s="328"/>
      <c r="J382" s="328"/>
      <c r="K382" s="329"/>
      <c r="L382" s="493">
        <f t="shared" si="102"/>
        <v>0</v>
      </c>
      <c r="M382" s="494">
        <f t="shared" si="92"/>
        <v>314</v>
      </c>
      <c r="N382" s="495" t="str">
        <f t="shared" si="85"/>
        <v>X</v>
      </c>
      <c r="O382" s="500" t="s">
        <v>891</v>
      </c>
      <c r="P382" s="334">
        <f t="shared" ref="P382:P391" si="104">+IF(N382="","",IFERROR(IF(MONTH($C$2)&lt;MONTH(D382),"",IF(E382&lt;$C$2,1,IF(D382&lt;$C$2,($C$2-D382)/(E382-D382),0))),0))</f>
        <v>0.18471337579617833</v>
      </c>
      <c r="Q382" s="496">
        <v>0.18</v>
      </c>
      <c r="R382" s="496">
        <f t="shared" ref="R382:R391" si="105">+Q382</f>
        <v>0.18</v>
      </c>
      <c r="S382" s="336">
        <f t="shared" si="103"/>
        <v>0.97448275862068967</v>
      </c>
      <c r="T382" s="337" t="str">
        <f t="shared" si="95"/>
        <v>Normal</v>
      </c>
      <c r="U382" s="659" t="str">
        <f t="shared" si="96"/>
        <v>J</v>
      </c>
      <c r="V382" s="497"/>
      <c r="W382" s="498">
        <f t="shared" si="90"/>
        <v>0.82000000000000006</v>
      </c>
      <c r="X382" s="703"/>
    </row>
    <row r="383" spans="1:24" s="5" customFormat="1" ht="29.25" hidden="1" customHeight="1" outlineLevel="2" thickBot="1" x14ac:dyDescent="0.3">
      <c r="A383" s="776"/>
      <c r="B383" s="564" t="s">
        <v>787</v>
      </c>
      <c r="C383" s="324" t="s">
        <v>789</v>
      </c>
      <c r="D383" s="325">
        <v>42856</v>
      </c>
      <c r="E383" s="325">
        <v>43038</v>
      </c>
      <c r="F383" s="324"/>
      <c r="G383" s="324"/>
      <c r="H383" s="324"/>
      <c r="I383" s="328"/>
      <c r="J383" s="328"/>
      <c r="K383" s="329"/>
      <c r="L383" s="493">
        <f t="shared" si="102"/>
        <v>0</v>
      </c>
      <c r="M383" s="494" t="str">
        <f t="shared" si="92"/>
        <v/>
      </c>
      <c r="N383" s="495" t="str">
        <f t="shared" si="85"/>
        <v/>
      </c>
      <c r="O383" s="500"/>
      <c r="P383" s="334" t="str">
        <f t="shared" si="104"/>
        <v/>
      </c>
      <c r="Q383" s="496"/>
      <c r="R383" s="496">
        <f t="shared" si="105"/>
        <v>0</v>
      </c>
      <c r="S383" s="336" t="str">
        <f t="shared" si="103"/>
        <v/>
      </c>
      <c r="T383" s="337" t="str">
        <f t="shared" si="95"/>
        <v>Sin Iniciar</v>
      </c>
      <c r="U383" s="659" t="str">
        <f t="shared" si="96"/>
        <v>6</v>
      </c>
      <c r="V383" s="497"/>
      <c r="W383" s="498">
        <f t="shared" si="90"/>
        <v>1</v>
      </c>
      <c r="X383" s="703"/>
    </row>
    <row r="384" spans="1:24" s="5" customFormat="1" ht="29.25" hidden="1" customHeight="1" outlineLevel="2" thickBot="1" x14ac:dyDescent="0.3">
      <c r="A384" s="776"/>
      <c r="B384" s="501" t="s">
        <v>790</v>
      </c>
      <c r="C384" s="502" t="s">
        <v>546</v>
      </c>
      <c r="D384" s="503">
        <v>42767</v>
      </c>
      <c r="E384" s="503">
        <v>43081</v>
      </c>
      <c r="F384" s="502"/>
      <c r="G384" s="502"/>
      <c r="H384" s="502"/>
      <c r="I384" s="504"/>
      <c r="J384" s="504"/>
      <c r="K384" s="505"/>
      <c r="L384" s="506">
        <f t="shared" si="102"/>
        <v>0</v>
      </c>
      <c r="M384" s="507">
        <f t="shared" si="92"/>
        <v>314</v>
      </c>
      <c r="N384" s="508" t="str">
        <f t="shared" si="85"/>
        <v>X</v>
      </c>
      <c r="O384" s="509" t="s">
        <v>892</v>
      </c>
      <c r="P384" s="510">
        <f t="shared" si="104"/>
        <v>0.18471337579617833</v>
      </c>
      <c r="Q384" s="511">
        <v>0.17</v>
      </c>
      <c r="R384" s="511">
        <f t="shared" si="105"/>
        <v>0.17</v>
      </c>
      <c r="S384" s="512">
        <f t="shared" si="103"/>
        <v>0.92034482758620706</v>
      </c>
      <c r="T384" s="513" t="str">
        <f t="shared" si="95"/>
        <v>Normal</v>
      </c>
      <c r="U384" s="660" t="str">
        <f t="shared" si="96"/>
        <v>J</v>
      </c>
      <c r="V384" s="514"/>
      <c r="W384" s="515">
        <f t="shared" si="90"/>
        <v>0.83</v>
      </c>
      <c r="X384" s="703"/>
    </row>
    <row r="385" spans="1:24" s="5" customFormat="1" ht="29.25" hidden="1" customHeight="1" outlineLevel="2" x14ac:dyDescent="0.25">
      <c r="A385" s="776"/>
      <c r="B385" s="765" t="s">
        <v>791</v>
      </c>
      <c r="C385" s="516" t="s">
        <v>793</v>
      </c>
      <c r="D385" s="304">
        <v>42917</v>
      </c>
      <c r="E385" s="304">
        <v>43081</v>
      </c>
      <c r="F385" s="303"/>
      <c r="G385" s="303"/>
      <c r="H385" s="303"/>
      <c r="I385" s="307"/>
      <c r="J385" s="307"/>
      <c r="K385" s="308"/>
      <c r="L385" s="455">
        <f t="shared" si="102"/>
        <v>0</v>
      </c>
      <c r="M385" s="105" t="str">
        <f t="shared" si="92"/>
        <v/>
      </c>
      <c r="N385" s="456" t="str">
        <f t="shared" si="85"/>
        <v/>
      </c>
      <c r="O385" s="457"/>
      <c r="P385" s="136" t="str">
        <f t="shared" si="104"/>
        <v/>
      </c>
      <c r="Q385" s="458"/>
      <c r="R385" s="458">
        <f t="shared" si="105"/>
        <v>0</v>
      </c>
      <c r="S385" s="139" t="str">
        <f t="shared" si="103"/>
        <v/>
      </c>
      <c r="T385" s="140" t="str">
        <f t="shared" si="95"/>
        <v>Sin Iniciar</v>
      </c>
      <c r="U385" s="656" t="str">
        <f t="shared" si="96"/>
        <v>6</v>
      </c>
      <c r="V385" s="106"/>
      <c r="W385" s="459">
        <f t="shared" si="90"/>
        <v>1</v>
      </c>
      <c r="X385" s="703"/>
    </row>
    <row r="386" spans="1:24" s="5" customFormat="1" ht="29.25" hidden="1" customHeight="1" outlineLevel="2" x14ac:dyDescent="0.25">
      <c r="A386" s="776"/>
      <c r="B386" s="766"/>
      <c r="C386" s="517" t="s">
        <v>817</v>
      </c>
      <c r="D386" s="311">
        <v>42917</v>
      </c>
      <c r="E386" s="311">
        <v>43081</v>
      </c>
      <c r="F386" s="310"/>
      <c r="G386" s="310"/>
      <c r="H386" s="310"/>
      <c r="I386" s="314"/>
      <c r="J386" s="314"/>
      <c r="K386" s="315"/>
      <c r="L386" s="461">
        <f t="shared" si="102"/>
        <v>0</v>
      </c>
      <c r="M386" s="462" t="str">
        <f t="shared" si="92"/>
        <v/>
      </c>
      <c r="N386" s="463" t="str">
        <f t="shared" si="85"/>
        <v/>
      </c>
      <c r="O386" s="464"/>
      <c r="P386" s="64" t="str">
        <f t="shared" si="104"/>
        <v/>
      </c>
      <c r="Q386" s="465"/>
      <c r="R386" s="465">
        <f t="shared" si="105"/>
        <v>0</v>
      </c>
      <c r="S386" s="67" t="str">
        <f t="shared" si="103"/>
        <v/>
      </c>
      <c r="T386" s="68" t="str">
        <f t="shared" si="95"/>
        <v>Sin Iniciar</v>
      </c>
      <c r="U386" s="657" t="str">
        <f t="shared" si="96"/>
        <v>6</v>
      </c>
      <c r="V386" s="466"/>
      <c r="W386" s="467">
        <f t="shared" si="90"/>
        <v>1</v>
      </c>
      <c r="X386" s="703"/>
    </row>
    <row r="387" spans="1:24" s="5" customFormat="1" ht="29.25" hidden="1" customHeight="1" outlineLevel="2" thickBot="1" x14ac:dyDescent="0.3">
      <c r="A387" s="776"/>
      <c r="B387" s="766"/>
      <c r="C387" s="517" t="s">
        <v>795</v>
      </c>
      <c r="D387" s="311">
        <v>42917</v>
      </c>
      <c r="E387" s="311">
        <v>43081</v>
      </c>
      <c r="F387" s="310"/>
      <c r="G387" s="310"/>
      <c r="H387" s="310"/>
      <c r="I387" s="314"/>
      <c r="J387" s="314"/>
      <c r="K387" s="315"/>
      <c r="L387" s="461">
        <f t="shared" si="102"/>
        <v>0</v>
      </c>
      <c r="M387" s="462" t="str">
        <f t="shared" si="92"/>
        <v/>
      </c>
      <c r="N387" s="463" t="str">
        <f t="shared" ref="N387:N450" si="106">+IF(D387="","",IF(AND(MONTH($C$2)&gt;=MONTH(D387),MONTH($C$2)&lt;=MONTH(E387)),"X",""))</f>
        <v/>
      </c>
      <c r="O387" s="464"/>
      <c r="P387" s="64" t="str">
        <f t="shared" si="104"/>
        <v/>
      </c>
      <c r="Q387" s="465"/>
      <c r="R387" s="465">
        <f t="shared" si="105"/>
        <v>0</v>
      </c>
      <c r="S387" s="67" t="str">
        <f t="shared" si="103"/>
        <v/>
      </c>
      <c r="T387" s="68" t="str">
        <f t="shared" si="95"/>
        <v>Sin Iniciar</v>
      </c>
      <c r="U387" s="657" t="str">
        <f t="shared" si="96"/>
        <v>6</v>
      </c>
      <c r="V387" s="466"/>
      <c r="W387" s="467">
        <f t="shared" si="90"/>
        <v>1</v>
      </c>
      <c r="X387" s="703"/>
    </row>
    <row r="388" spans="1:24" s="5" customFormat="1" ht="29.25" hidden="1" customHeight="1" outlineLevel="2" x14ac:dyDescent="0.25">
      <c r="A388" s="776"/>
      <c r="B388" s="765" t="s">
        <v>797</v>
      </c>
      <c r="C388" s="516" t="s">
        <v>819</v>
      </c>
      <c r="D388" s="304"/>
      <c r="E388" s="304"/>
      <c r="F388" s="303"/>
      <c r="G388" s="303"/>
      <c r="H388" s="303"/>
      <c r="I388" s="307"/>
      <c r="J388" s="307"/>
      <c r="K388" s="308"/>
      <c r="L388" s="455">
        <f t="shared" si="102"/>
        <v>0</v>
      </c>
      <c r="M388" s="105" t="str">
        <f t="shared" si="92"/>
        <v/>
      </c>
      <c r="N388" s="456" t="str">
        <f t="shared" si="106"/>
        <v/>
      </c>
      <c r="O388" s="457"/>
      <c r="P388" s="136" t="str">
        <f t="shared" si="104"/>
        <v/>
      </c>
      <c r="Q388" s="458"/>
      <c r="R388" s="458">
        <f t="shared" si="105"/>
        <v>0</v>
      </c>
      <c r="S388" s="139" t="str">
        <f t="shared" si="103"/>
        <v/>
      </c>
      <c r="T388" s="140" t="str">
        <f t="shared" si="95"/>
        <v>Sin Iniciar</v>
      </c>
      <c r="U388" s="656" t="str">
        <f t="shared" si="96"/>
        <v>6</v>
      </c>
      <c r="V388" s="106"/>
      <c r="W388" s="459">
        <f t="shared" si="90"/>
        <v>1</v>
      </c>
      <c r="X388" s="703"/>
    </row>
    <row r="389" spans="1:24" s="5" customFormat="1" ht="29.25" hidden="1" customHeight="1" outlineLevel="2" x14ac:dyDescent="0.25">
      <c r="A389" s="776"/>
      <c r="B389" s="766"/>
      <c r="C389" s="517" t="s">
        <v>799</v>
      </c>
      <c r="D389" s="311"/>
      <c r="E389" s="311"/>
      <c r="F389" s="310"/>
      <c r="G389" s="310"/>
      <c r="H389" s="310"/>
      <c r="I389" s="314"/>
      <c r="J389" s="314"/>
      <c r="K389" s="315"/>
      <c r="L389" s="461">
        <f t="shared" si="102"/>
        <v>0</v>
      </c>
      <c r="M389" s="462" t="str">
        <f t="shared" si="92"/>
        <v/>
      </c>
      <c r="N389" s="463" t="str">
        <f t="shared" si="106"/>
        <v/>
      </c>
      <c r="O389" s="464"/>
      <c r="P389" s="64" t="str">
        <f t="shared" si="104"/>
        <v/>
      </c>
      <c r="Q389" s="465"/>
      <c r="R389" s="465">
        <f t="shared" si="105"/>
        <v>0</v>
      </c>
      <c r="S389" s="67" t="str">
        <f t="shared" si="103"/>
        <v/>
      </c>
      <c r="T389" s="68" t="str">
        <f t="shared" si="95"/>
        <v>Sin Iniciar</v>
      </c>
      <c r="U389" s="657" t="str">
        <f t="shared" si="96"/>
        <v>6</v>
      </c>
      <c r="V389" s="466"/>
      <c r="W389" s="467">
        <f t="shared" si="90"/>
        <v>1</v>
      </c>
      <c r="X389" s="703"/>
    </row>
    <row r="390" spans="1:24" s="5" customFormat="1" ht="29.25" hidden="1" customHeight="1" outlineLevel="2" thickBot="1" x14ac:dyDescent="0.3">
      <c r="A390" s="776"/>
      <c r="B390" s="777"/>
      <c r="C390" s="518" t="s">
        <v>800</v>
      </c>
      <c r="D390" s="325"/>
      <c r="E390" s="325"/>
      <c r="F390" s="324"/>
      <c r="G390" s="324"/>
      <c r="H390" s="324"/>
      <c r="I390" s="328"/>
      <c r="J390" s="328"/>
      <c r="K390" s="329"/>
      <c r="L390" s="493">
        <f t="shared" si="102"/>
        <v>0</v>
      </c>
      <c r="M390" s="494" t="str">
        <f t="shared" si="92"/>
        <v/>
      </c>
      <c r="N390" s="495" t="str">
        <f t="shared" si="106"/>
        <v/>
      </c>
      <c r="O390" s="500"/>
      <c r="P390" s="334" t="str">
        <f t="shared" si="104"/>
        <v/>
      </c>
      <c r="Q390" s="496"/>
      <c r="R390" s="496">
        <f t="shared" si="105"/>
        <v>0</v>
      </c>
      <c r="S390" s="336" t="str">
        <f t="shared" si="103"/>
        <v/>
      </c>
      <c r="T390" s="337" t="str">
        <f t="shared" si="95"/>
        <v>Sin Iniciar</v>
      </c>
      <c r="U390" s="659" t="str">
        <f t="shared" si="96"/>
        <v>6</v>
      </c>
      <c r="V390" s="497"/>
      <c r="W390" s="498">
        <f t="shared" si="90"/>
        <v>1</v>
      </c>
      <c r="X390" s="703"/>
    </row>
    <row r="391" spans="1:24" s="5" customFormat="1" ht="29.25" hidden="1" customHeight="1" outlineLevel="2" thickBot="1" x14ac:dyDescent="0.3">
      <c r="A391" s="776"/>
      <c r="B391" s="565" t="s">
        <v>801</v>
      </c>
      <c r="C391" s="464" t="s">
        <v>803</v>
      </c>
      <c r="D391" s="311"/>
      <c r="E391" s="311"/>
      <c r="F391" s="310"/>
      <c r="G391" s="310"/>
      <c r="H391" s="310"/>
      <c r="I391" s="314"/>
      <c r="J391" s="314"/>
      <c r="K391" s="315"/>
      <c r="L391" s="461">
        <f t="shared" si="102"/>
        <v>0</v>
      </c>
      <c r="M391" s="462" t="str">
        <f t="shared" si="92"/>
        <v/>
      </c>
      <c r="N391" s="463" t="str">
        <f t="shared" si="106"/>
        <v/>
      </c>
      <c r="O391" s="464"/>
      <c r="P391" s="64" t="str">
        <f t="shared" si="104"/>
        <v/>
      </c>
      <c r="Q391" s="465"/>
      <c r="R391" s="465">
        <f t="shared" si="105"/>
        <v>0</v>
      </c>
      <c r="S391" s="67" t="str">
        <f t="shared" si="103"/>
        <v/>
      </c>
      <c r="T391" s="68" t="str">
        <f t="shared" si="95"/>
        <v>Sin Iniciar</v>
      </c>
      <c r="U391" s="657" t="str">
        <f t="shared" si="96"/>
        <v>6</v>
      </c>
      <c r="V391" s="466"/>
      <c r="W391" s="467">
        <f t="shared" si="90"/>
        <v>1</v>
      </c>
      <c r="X391" s="703"/>
    </row>
    <row r="392" spans="1:24" s="103" customFormat="1" ht="29.25" hidden="1" customHeight="1" outlineLevel="1" collapsed="1" thickBot="1" x14ac:dyDescent="0.3">
      <c r="A392" s="717" t="s">
        <v>893</v>
      </c>
      <c r="B392" s="718"/>
      <c r="C392" s="719"/>
      <c r="D392" s="89"/>
      <c r="E392" s="90"/>
      <c r="F392" s="91"/>
      <c r="G392" s="92"/>
      <c r="H392" s="92"/>
      <c r="I392" s="93"/>
      <c r="J392" s="94"/>
      <c r="K392" s="92"/>
      <c r="L392" s="92"/>
      <c r="M392" s="95" t="str">
        <f t="shared" si="92"/>
        <v/>
      </c>
      <c r="N392" s="93" t="str">
        <f t="shared" si="106"/>
        <v/>
      </c>
      <c r="O392" s="96"/>
      <c r="P392" s="212">
        <f>+IFERROR(SUMPRODUCT(P378:P391,M378:M391)/SUM(M378:M391),0)</f>
        <v>0.22897196261682243</v>
      </c>
      <c r="Q392" s="213">
        <f>+IFERROR(SUMPRODUCT(Q378:Q391,M378:M391)/SUM(M378:M391),0)</f>
        <v>0.18025700934579442</v>
      </c>
      <c r="R392" s="232">
        <f>+IFERROR(SUMPRODUCT(R378:R391,M378:M391)/SUM(M378:M391),0)</f>
        <v>0.19456775700934581</v>
      </c>
      <c r="S392" s="212">
        <f>+IFERROR(Q392/P392,0)</f>
        <v>0.78724489795918384</v>
      </c>
      <c r="T392" s="100" t="str">
        <f t="shared" si="95"/>
        <v>En Proceso</v>
      </c>
      <c r="U392" s="647" t="str">
        <f t="shared" si="96"/>
        <v>K</v>
      </c>
      <c r="V392" s="216"/>
      <c r="W392" s="71">
        <f t="shared" si="90"/>
        <v>0.80543224299065419</v>
      </c>
    </row>
    <row r="393" spans="1:24" s="5" customFormat="1" ht="29.25" hidden="1" customHeight="1" outlineLevel="2" thickBot="1" x14ac:dyDescent="0.3">
      <c r="A393" s="762" t="s">
        <v>894</v>
      </c>
      <c r="B393" s="765" t="s">
        <v>895</v>
      </c>
      <c r="C393" s="303" t="s">
        <v>896</v>
      </c>
      <c r="D393" s="304"/>
      <c r="E393" s="304"/>
      <c r="F393" s="305"/>
      <c r="G393" s="395" t="s">
        <v>897</v>
      </c>
      <c r="H393" s="303" t="s">
        <v>372</v>
      </c>
      <c r="I393" s="566"/>
      <c r="J393" s="567">
        <v>2</v>
      </c>
      <c r="K393" s="568"/>
      <c r="L393" s="569"/>
      <c r="M393" s="109" t="str">
        <f t="shared" si="92"/>
        <v/>
      </c>
      <c r="N393" s="44" t="str">
        <f t="shared" si="106"/>
        <v/>
      </c>
      <c r="O393" s="111"/>
      <c r="P393" s="136" t="str">
        <f t="shared" ref="P393:P456" si="107">+IF(N393="","",IFERROR(IF(MONTH($C$2)&lt;MONTH(D393),"",IF(E393&lt;$C$2,1,IF(D393&lt;$C$2,($C$2-D393)/(E393-D393),0))),0))</f>
        <v/>
      </c>
      <c r="Q393" s="137"/>
      <c r="R393" s="138"/>
      <c r="S393" s="139" t="str">
        <f t="shared" ref="S393:S456" si="108">IF(P393="","",IF(Q393&gt;P393,1,(Q393/P393)))</f>
        <v/>
      </c>
      <c r="T393" s="140" t="str">
        <f t="shared" si="95"/>
        <v>Sin Iniciar</v>
      </c>
      <c r="U393" s="648" t="str">
        <f t="shared" si="96"/>
        <v>6</v>
      </c>
      <c r="V393" s="289" t="s">
        <v>898</v>
      </c>
      <c r="W393" s="71">
        <f t="shared" si="90"/>
        <v>1</v>
      </c>
      <c r="X393" s="703"/>
    </row>
    <row r="394" spans="1:24" s="5" customFormat="1" ht="29.25" hidden="1" customHeight="1" outlineLevel="2" thickBot="1" x14ac:dyDescent="0.3">
      <c r="A394" s="763"/>
      <c r="B394" s="766"/>
      <c r="C394" s="310" t="s">
        <v>896</v>
      </c>
      <c r="D394" s="311"/>
      <c r="E394" s="311"/>
      <c r="F394" s="312"/>
      <c r="G394" s="385" t="s">
        <v>899</v>
      </c>
      <c r="H394" s="310" t="s">
        <v>372</v>
      </c>
      <c r="I394" s="527"/>
      <c r="J394" s="570">
        <v>2</v>
      </c>
      <c r="K394" s="571"/>
      <c r="L394" s="572"/>
      <c r="M394" s="221" t="str">
        <f t="shared" si="92"/>
        <v/>
      </c>
      <c r="N394" s="62" t="str">
        <f t="shared" si="106"/>
        <v/>
      </c>
      <c r="O394" s="119"/>
      <c r="P394" s="64" t="str">
        <f t="shared" si="107"/>
        <v/>
      </c>
      <c r="Q394" s="65"/>
      <c r="R394" s="66"/>
      <c r="S394" s="67" t="str">
        <f t="shared" si="108"/>
        <v/>
      </c>
      <c r="T394" s="68" t="str">
        <f t="shared" si="95"/>
        <v>Sin Iniciar</v>
      </c>
      <c r="U394" s="650" t="str">
        <f t="shared" si="96"/>
        <v>6</v>
      </c>
      <c r="V394" s="120"/>
      <c r="W394" s="71">
        <f t="shared" si="90"/>
        <v>1</v>
      </c>
      <c r="X394" s="703"/>
    </row>
    <row r="395" spans="1:24" s="5" customFormat="1" ht="29.25" hidden="1" customHeight="1" outlineLevel="2" thickBot="1" x14ac:dyDescent="0.3">
      <c r="A395" s="763"/>
      <c r="B395" s="766"/>
      <c r="C395" s="310" t="s">
        <v>896</v>
      </c>
      <c r="D395" s="311"/>
      <c r="E395" s="311"/>
      <c r="F395" s="312"/>
      <c r="G395" s="385" t="s">
        <v>900</v>
      </c>
      <c r="H395" s="310" t="s">
        <v>372</v>
      </c>
      <c r="I395" s="527"/>
      <c r="J395" s="570">
        <v>5</v>
      </c>
      <c r="K395" s="571"/>
      <c r="L395" s="572"/>
      <c r="M395" s="221" t="str">
        <f t="shared" si="92"/>
        <v/>
      </c>
      <c r="N395" s="62" t="str">
        <f t="shared" si="106"/>
        <v/>
      </c>
      <c r="O395" s="119"/>
      <c r="P395" s="64" t="str">
        <f t="shared" si="107"/>
        <v/>
      </c>
      <c r="Q395" s="65"/>
      <c r="R395" s="66"/>
      <c r="S395" s="67" t="str">
        <f t="shared" si="108"/>
        <v/>
      </c>
      <c r="T395" s="68" t="str">
        <f t="shared" si="95"/>
        <v>Sin Iniciar</v>
      </c>
      <c r="U395" s="650" t="str">
        <f t="shared" si="96"/>
        <v>6</v>
      </c>
      <c r="V395" s="120"/>
      <c r="W395" s="71">
        <f t="shared" si="90"/>
        <v>1</v>
      </c>
      <c r="X395" s="703"/>
    </row>
    <row r="396" spans="1:24" s="5" customFormat="1" ht="29.25" hidden="1" customHeight="1" outlineLevel="2" thickBot="1" x14ac:dyDescent="0.3">
      <c r="A396" s="763"/>
      <c r="B396" s="766"/>
      <c r="C396" s="310" t="s">
        <v>896</v>
      </c>
      <c r="D396" s="311"/>
      <c r="E396" s="311"/>
      <c r="F396" s="312"/>
      <c r="G396" s="385" t="s">
        <v>901</v>
      </c>
      <c r="H396" s="310" t="s">
        <v>372</v>
      </c>
      <c r="I396" s="527"/>
      <c r="J396" s="570">
        <v>2</v>
      </c>
      <c r="K396" s="571"/>
      <c r="L396" s="572"/>
      <c r="M396" s="221" t="str">
        <f t="shared" si="92"/>
        <v/>
      </c>
      <c r="N396" s="62" t="str">
        <f t="shared" si="106"/>
        <v/>
      </c>
      <c r="O396" s="119"/>
      <c r="P396" s="64" t="str">
        <f t="shared" si="107"/>
        <v/>
      </c>
      <c r="Q396" s="65"/>
      <c r="R396" s="66"/>
      <c r="S396" s="67" t="str">
        <f t="shared" si="108"/>
        <v/>
      </c>
      <c r="T396" s="68" t="str">
        <f t="shared" si="95"/>
        <v>Sin Iniciar</v>
      </c>
      <c r="U396" s="650" t="str">
        <f t="shared" si="96"/>
        <v>6</v>
      </c>
      <c r="V396" s="120"/>
      <c r="W396" s="71">
        <f t="shared" si="90"/>
        <v>1</v>
      </c>
      <c r="X396" s="703"/>
    </row>
    <row r="397" spans="1:24" s="5" customFormat="1" ht="29.25" hidden="1" customHeight="1" outlineLevel="2" thickBot="1" x14ac:dyDescent="0.3">
      <c r="A397" s="763"/>
      <c r="B397" s="766"/>
      <c r="C397" s="310" t="s">
        <v>896</v>
      </c>
      <c r="D397" s="311"/>
      <c r="E397" s="311"/>
      <c r="F397" s="312"/>
      <c r="G397" s="385" t="s">
        <v>902</v>
      </c>
      <c r="H397" s="310" t="s">
        <v>372</v>
      </c>
      <c r="I397" s="527"/>
      <c r="J397" s="570">
        <v>2</v>
      </c>
      <c r="K397" s="571"/>
      <c r="L397" s="572"/>
      <c r="M397" s="221" t="str">
        <f t="shared" si="92"/>
        <v/>
      </c>
      <c r="N397" s="62" t="str">
        <f t="shared" si="106"/>
        <v/>
      </c>
      <c r="O397" s="119"/>
      <c r="P397" s="64" t="str">
        <f t="shared" si="107"/>
        <v/>
      </c>
      <c r="Q397" s="65"/>
      <c r="R397" s="66"/>
      <c r="S397" s="67" t="str">
        <f t="shared" si="108"/>
        <v/>
      </c>
      <c r="T397" s="68" t="str">
        <f t="shared" si="95"/>
        <v>Sin Iniciar</v>
      </c>
      <c r="U397" s="650" t="str">
        <f t="shared" si="96"/>
        <v>6</v>
      </c>
      <c r="V397" s="120"/>
      <c r="W397" s="71">
        <f t="shared" si="90"/>
        <v>1</v>
      </c>
      <c r="X397" s="703"/>
    </row>
    <row r="398" spans="1:24" s="5" customFormat="1" ht="29.25" hidden="1" customHeight="1" outlineLevel="2" thickBot="1" x14ac:dyDescent="0.3">
      <c r="A398" s="763"/>
      <c r="B398" s="766"/>
      <c r="C398" s="310" t="s">
        <v>896</v>
      </c>
      <c r="D398" s="311"/>
      <c r="E398" s="311"/>
      <c r="F398" s="312"/>
      <c r="G398" s="385" t="s">
        <v>903</v>
      </c>
      <c r="H398" s="310" t="s">
        <v>372</v>
      </c>
      <c r="I398" s="573"/>
      <c r="J398" s="570">
        <v>10</v>
      </c>
      <c r="K398" s="571"/>
      <c r="L398" s="572"/>
      <c r="M398" s="221" t="str">
        <f t="shared" si="92"/>
        <v/>
      </c>
      <c r="N398" s="62" t="str">
        <f t="shared" si="106"/>
        <v/>
      </c>
      <c r="O398" s="119"/>
      <c r="P398" s="64" t="str">
        <f t="shared" si="107"/>
        <v/>
      </c>
      <c r="Q398" s="65"/>
      <c r="R398" s="66"/>
      <c r="S398" s="67" t="str">
        <f t="shared" si="108"/>
        <v/>
      </c>
      <c r="T398" s="68" t="str">
        <f t="shared" si="95"/>
        <v>Sin Iniciar</v>
      </c>
      <c r="U398" s="650" t="str">
        <f t="shared" si="96"/>
        <v>6</v>
      </c>
      <c r="V398" s="120"/>
      <c r="W398" s="71">
        <f t="shared" si="90"/>
        <v>1</v>
      </c>
      <c r="X398" s="703"/>
    </row>
    <row r="399" spans="1:24" s="5" customFormat="1" ht="29.25" hidden="1" customHeight="1" outlineLevel="2" thickBot="1" x14ac:dyDescent="0.3">
      <c r="A399" s="763"/>
      <c r="B399" s="766"/>
      <c r="C399" s="310" t="s">
        <v>896</v>
      </c>
      <c r="D399" s="311"/>
      <c r="E399" s="311"/>
      <c r="F399" s="312"/>
      <c r="G399" s="385" t="s">
        <v>904</v>
      </c>
      <c r="H399" s="310" t="s">
        <v>372</v>
      </c>
      <c r="I399" s="527"/>
      <c r="J399" s="570">
        <v>10</v>
      </c>
      <c r="K399" s="571"/>
      <c r="L399" s="572"/>
      <c r="M399" s="221" t="str">
        <f t="shared" si="92"/>
        <v/>
      </c>
      <c r="N399" s="62" t="str">
        <f t="shared" si="106"/>
        <v/>
      </c>
      <c r="O399" s="119"/>
      <c r="P399" s="64" t="str">
        <f t="shared" si="107"/>
        <v/>
      </c>
      <c r="Q399" s="65"/>
      <c r="R399" s="66"/>
      <c r="S399" s="67" t="str">
        <f t="shared" si="108"/>
        <v/>
      </c>
      <c r="T399" s="68" t="str">
        <f t="shared" si="95"/>
        <v>Sin Iniciar</v>
      </c>
      <c r="U399" s="650" t="str">
        <f t="shared" si="96"/>
        <v>6</v>
      </c>
      <c r="V399" s="120"/>
      <c r="W399" s="71">
        <f t="shared" si="90"/>
        <v>1</v>
      </c>
      <c r="X399" s="703"/>
    </row>
    <row r="400" spans="1:24" s="5" customFormat="1" ht="29.25" hidden="1" customHeight="1" outlineLevel="2" thickBot="1" x14ac:dyDescent="0.3">
      <c r="A400" s="763"/>
      <c r="B400" s="766"/>
      <c r="C400" s="310" t="s">
        <v>896</v>
      </c>
      <c r="D400" s="311"/>
      <c r="E400" s="311"/>
      <c r="F400" s="312"/>
      <c r="G400" s="385" t="s">
        <v>905</v>
      </c>
      <c r="H400" s="310" t="s">
        <v>372</v>
      </c>
      <c r="I400" s="527"/>
      <c r="J400" s="570">
        <v>10</v>
      </c>
      <c r="K400" s="571"/>
      <c r="L400" s="572"/>
      <c r="M400" s="221" t="str">
        <f t="shared" si="92"/>
        <v/>
      </c>
      <c r="N400" s="62" t="str">
        <f t="shared" si="106"/>
        <v/>
      </c>
      <c r="O400" s="119"/>
      <c r="P400" s="64" t="str">
        <f t="shared" si="107"/>
        <v/>
      </c>
      <c r="Q400" s="65"/>
      <c r="R400" s="66"/>
      <c r="S400" s="67" t="str">
        <f t="shared" si="108"/>
        <v/>
      </c>
      <c r="T400" s="68" t="str">
        <f t="shared" si="95"/>
        <v>Sin Iniciar</v>
      </c>
      <c r="U400" s="650" t="str">
        <f t="shared" si="96"/>
        <v>6</v>
      </c>
      <c r="V400" s="120"/>
      <c r="W400" s="71">
        <f t="shared" si="90"/>
        <v>1</v>
      </c>
      <c r="X400" s="703"/>
    </row>
    <row r="401" spans="1:24" s="5" customFormat="1" ht="29.25" hidden="1" customHeight="1" outlineLevel="2" thickBot="1" x14ac:dyDescent="0.3">
      <c r="A401" s="763"/>
      <c r="B401" s="766"/>
      <c r="C401" s="310" t="s">
        <v>896</v>
      </c>
      <c r="D401" s="311"/>
      <c r="E401" s="311"/>
      <c r="F401" s="312"/>
      <c r="G401" s="385" t="s">
        <v>906</v>
      </c>
      <c r="H401" s="310" t="s">
        <v>372</v>
      </c>
      <c r="I401" s="527"/>
      <c r="J401" s="570">
        <v>2</v>
      </c>
      <c r="K401" s="574"/>
      <c r="L401" s="572"/>
      <c r="M401" s="221" t="str">
        <f t="shared" si="92"/>
        <v/>
      </c>
      <c r="N401" s="62" t="str">
        <f t="shared" si="106"/>
        <v/>
      </c>
      <c r="O401" s="119"/>
      <c r="P401" s="64" t="str">
        <f t="shared" si="107"/>
        <v/>
      </c>
      <c r="Q401" s="65"/>
      <c r="R401" s="66"/>
      <c r="S401" s="67" t="str">
        <f t="shared" si="108"/>
        <v/>
      </c>
      <c r="T401" s="68" t="str">
        <f t="shared" si="95"/>
        <v>Sin Iniciar</v>
      </c>
      <c r="U401" s="650" t="str">
        <f t="shared" si="96"/>
        <v>6</v>
      </c>
      <c r="V401" s="120"/>
      <c r="W401" s="71">
        <f t="shared" si="90"/>
        <v>1</v>
      </c>
      <c r="X401" s="703"/>
    </row>
    <row r="402" spans="1:24" s="5" customFormat="1" ht="29.25" hidden="1" customHeight="1" outlineLevel="2" thickBot="1" x14ac:dyDescent="0.3">
      <c r="A402" s="763"/>
      <c r="B402" s="766"/>
      <c r="C402" s="310" t="s">
        <v>896</v>
      </c>
      <c r="D402" s="311"/>
      <c r="E402" s="311"/>
      <c r="F402" s="312"/>
      <c r="G402" s="385" t="s">
        <v>907</v>
      </c>
      <c r="H402" s="310" t="s">
        <v>372</v>
      </c>
      <c r="I402" s="575"/>
      <c r="J402" s="570">
        <v>4</v>
      </c>
      <c r="K402" s="571"/>
      <c r="L402" s="572"/>
      <c r="M402" s="221" t="str">
        <f t="shared" si="92"/>
        <v/>
      </c>
      <c r="N402" s="62" t="str">
        <f t="shared" si="106"/>
        <v/>
      </c>
      <c r="O402" s="119"/>
      <c r="P402" s="64" t="str">
        <f t="shared" si="107"/>
        <v/>
      </c>
      <c r="Q402" s="65"/>
      <c r="R402" s="66"/>
      <c r="S402" s="67" t="str">
        <f t="shared" si="108"/>
        <v/>
      </c>
      <c r="T402" s="68" t="str">
        <f t="shared" si="95"/>
        <v>Sin Iniciar</v>
      </c>
      <c r="U402" s="650" t="str">
        <f t="shared" si="96"/>
        <v>6</v>
      </c>
      <c r="V402" s="120"/>
      <c r="W402" s="71">
        <f t="shared" si="90"/>
        <v>1</v>
      </c>
      <c r="X402" s="703"/>
    </row>
    <row r="403" spans="1:24" s="5" customFormat="1" ht="29.25" hidden="1" customHeight="1" outlineLevel="2" thickBot="1" x14ac:dyDescent="0.3">
      <c r="A403" s="763"/>
      <c r="B403" s="766"/>
      <c r="C403" s="310" t="s">
        <v>896</v>
      </c>
      <c r="D403" s="311"/>
      <c r="E403" s="311"/>
      <c r="F403" s="312"/>
      <c r="G403" s="320" t="s">
        <v>908</v>
      </c>
      <c r="H403" s="310" t="s">
        <v>372</v>
      </c>
      <c r="I403" s="527"/>
      <c r="J403" s="397">
        <v>20</v>
      </c>
      <c r="K403" s="571"/>
      <c r="L403" s="572"/>
      <c r="M403" s="221" t="str">
        <f t="shared" si="92"/>
        <v/>
      </c>
      <c r="N403" s="62" t="str">
        <f t="shared" si="106"/>
        <v/>
      </c>
      <c r="O403" s="119"/>
      <c r="P403" s="64" t="str">
        <f t="shared" si="107"/>
        <v/>
      </c>
      <c r="Q403" s="65"/>
      <c r="R403" s="66"/>
      <c r="S403" s="67" t="str">
        <f t="shared" si="108"/>
        <v/>
      </c>
      <c r="T403" s="68" t="str">
        <f t="shared" si="95"/>
        <v>Sin Iniciar</v>
      </c>
      <c r="U403" s="650" t="str">
        <f t="shared" si="96"/>
        <v>6</v>
      </c>
      <c r="V403" s="120"/>
      <c r="W403" s="71">
        <f t="shared" si="90"/>
        <v>1</v>
      </c>
      <c r="X403" s="703"/>
    </row>
    <row r="404" spans="1:24" s="5" customFormat="1" ht="29.25" hidden="1" customHeight="1" outlineLevel="2" thickBot="1" x14ac:dyDescent="0.3">
      <c r="A404" s="763"/>
      <c r="B404" s="766"/>
      <c r="C404" s="310" t="s">
        <v>896</v>
      </c>
      <c r="D404" s="311"/>
      <c r="E404" s="311"/>
      <c r="F404" s="312"/>
      <c r="G404" s="320" t="s">
        <v>909</v>
      </c>
      <c r="H404" s="310" t="s">
        <v>372</v>
      </c>
      <c r="I404" s="527"/>
      <c r="J404" s="397">
        <v>20</v>
      </c>
      <c r="K404" s="571"/>
      <c r="L404" s="572"/>
      <c r="M404" s="221" t="str">
        <f t="shared" si="92"/>
        <v/>
      </c>
      <c r="N404" s="62" t="str">
        <f t="shared" si="106"/>
        <v/>
      </c>
      <c r="O404" s="119"/>
      <c r="P404" s="64" t="str">
        <f t="shared" si="107"/>
        <v/>
      </c>
      <c r="Q404" s="65"/>
      <c r="R404" s="66"/>
      <c r="S404" s="67" t="str">
        <f t="shared" si="108"/>
        <v/>
      </c>
      <c r="T404" s="68" t="str">
        <f t="shared" si="95"/>
        <v>Sin Iniciar</v>
      </c>
      <c r="U404" s="650" t="str">
        <f t="shared" si="96"/>
        <v>6</v>
      </c>
      <c r="V404" s="120"/>
      <c r="W404" s="71">
        <f t="shared" si="90"/>
        <v>1</v>
      </c>
      <c r="X404" s="703"/>
    </row>
    <row r="405" spans="1:24" s="5" customFormat="1" ht="29.25" hidden="1" customHeight="1" outlineLevel="2" thickBot="1" x14ac:dyDescent="0.3">
      <c r="A405" s="763"/>
      <c r="B405" s="766"/>
      <c r="C405" s="310" t="s">
        <v>896</v>
      </c>
      <c r="D405" s="311"/>
      <c r="E405" s="311"/>
      <c r="F405" s="312"/>
      <c r="G405" s="320" t="s">
        <v>910</v>
      </c>
      <c r="H405" s="310" t="s">
        <v>372</v>
      </c>
      <c r="I405" s="527"/>
      <c r="J405" s="397">
        <v>20</v>
      </c>
      <c r="K405" s="571"/>
      <c r="L405" s="572"/>
      <c r="M405" s="221" t="str">
        <f t="shared" si="92"/>
        <v/>
      </c>
      <c r="N405" s="62" t="str">
        <f t="shared" si="106"/>
        <v/>
      </c>
      <c r="O405" s="119"/>
      <c r="P405" s="64" t="str">
        <f t="shared" si="107"/>
        <v/>
      </c>
      <c r="Q405" s="65"/>
      <c r="R405" s="66"/>
      <c r="S405" s="67" t="str">
        <f t="shared" si="108"/>
        <v/>
      </c>
      <c r="T405" s="68" t="str">
        <f t="shared" si="95"/>
        <v>Sin Iniciar</v>
      </c>
      <c r="U405" s="650" t="str">
        <f t="shared" si="96"/>
        <v>6</v>
      </c>
      <c r="V405" s="120"/>
      <c r="W405" s="71">
        <f t="shared" si="90"/>
        <v>1</v>
      </c>
      <c r="X405" s="703"/>
    </row>
    <row r="406" spans="1:24" s="5" customFormat="1" ht="29.25" hidden="1" customHeight="1" outlineLevel="2" thickBot="1" x14ac:dyDescent="0.3">
      <c r="A406" s="763"/>
      <c r="B406" s="766"/>
      <c r="C406" s="310" t="s">
        <v>896</v>
      </c>
      <c r="D406" s="311"/>
      <c r="E406" s="311"/>
      <c r="F406" s="312"/>
      <c r="G406" s="320" t="s">
        <v>911</v>
      </c>
      <c r="H406" s="310" t="s">
        <v>372</v>
      </c>
      <c r="I406" s="527"/>
      <c r="J406" s="397">
        <v>20</v>
      </c>
      <c r="K406" s="571"/>
      <c r="L406" s="572"/>
      <c r="M406" s="221" t="str">
        <f t="shared" si="92"/>
        <v/>
      </c>
      <c r="N406" s="62" t="str">
        <f t="shared" si="106"/>
        <v/>
      </c>
      <c r="O406" s="119"/>
      <c r="P406" s="64" t="str">
        <f t="shared" si="107"/>
        <v/>
      </c>
      <c r="Q406" s="65"/>
      <c r="R406" s="66"/>
      <c r="S406" s="67" t="str">
        <f t="shared" si="108"/>
        <v/>
      </c>
      <c r="T406" s="68" t="str">
        <f t="shared" si="95"/>
        <v>Sin Iniciar</v>
      </c>
      <c r="U406" s="650" t="str">
        <f t="shared" si="96"/>
        <v>6</v>
      </c>
      <c r="V406" s="120"/>
      <c r="W406" s="71">
        <f t="shared" si="90"/>
        <v>1</v>
      </c>
      <c r="X406" s="703"/>
    </row>
    <row r="407" spans="1:24" s="5" customFormat="1" ht="29.25" hidden="1" customHeight="1" outlineLevel="2" thickBot="1" x14ac:dyDescent="0.3">
      <c r="A407" s="763"/>
      <c r="B407" s="766"/>
      <c r="C407" s="310" t="s">
        <v>896</v>
      </c>
      <c r="D407" s="311"/>
      <c r="E407" s="311"/>
      <c r="F407" s="312"/>
      <c r="G407" s="320" t="s">
        <v>912</v>
      </c>
      <c r="H407" s="310" t="s">
        <v>372</v>
      </c>
      <c r="I407" s="527"/>
      <c r="J407" s="397">
        <v>2</v>
      </c>
      <c r="K407" s="571"/>
      <c r="L407" s="572"/>
      <c r="M407" s="221" t="str">
        <f t="shared" si="92"/>
        <v/>
      </c>
      <c r="N407" s="62" t="str">
        <f t="shared" si="106"/>
        <v/>
      </c>
      <c r="O407" s="119"/>
      <c r="P407" s="64" t="str">
        <f t="shared" si="107"/>
        <v/>
      </c>
      <c r="Q407" s="65"/>
      <c r="R407" s="66"/>
      <c r="S407" s="67" t="str">
        <f t="shared" si="108"/>
        <v/>
      </c>
      <c r="T407" s="68" t="str">
        <f t="shared" si="95"/>
        <v>Sin Iniciar</v>
      </c>
      <c r="U407" s="650" t="str">
        <f t="shared" si="96"/>
        <v>6</v>
      </c>
      <c r="V407" s="120"/>
      <c r="W407" s="71">
        <f t="shared" si="90"/>
        <v>1</v>
      </c>
      <c r="X407" s="703"/>
    </row>
    <row r="408" spans="1:24" s="5" customFormat="1" ht="29.25" hidden="1" customHeight="1" outlineLevel="2" thickBot="1" x14ac:dyDescent="0.3">
      <c r="A408" s="763"/>
      <c r="B408" s="766"/>
      <c r="C408" s="310" t="s">
        <v>896</v>
      </c>
      <c r="D408" s="311"/>
      <c r="E408" s="311"/>
      <c r="F408" s="312"/>
      <c r="G408" s="320" t="s">
        <v>913</v>
      </c>
      <c r="H408" s="310" t="s">
        <v>372</v>
      </c>
      <c r="I408" s="527"/>
      <c r="J408" s="397">
        <v>3</v>
      </c>
      <c r="K408" s="571"/>
      <c r="L408" s="572"/>
      <c r="M408" s="221" t="str">
        <f t="shared" si="92"/>
        <v/>
      </c>
      <c r="N408" s="62" t="str">
        <f t="shared" si="106"/>
        <v/>
      </c>
      <c r="O408" s="119"/>
      <c r="P408" s="64" t="str">
        <f t="shared" si="107"/>
        <v/>
      </c>
      <c r="Q408" s="65"/>
      <c r="R408" s="66"/>
      <c r="S408" s="67" t="str">
        <f t="shared" si="108"/>
        <v/>
      </c>
      <c r="T408" s="68" t="str">
        <f t="shared" si="95"/>
        <v>Sin Iniciar</v>
      </c>
      <c r="U408" s="650" t="str">
        <f t="shared" si="96"/>
        <v>6</v>
      </c>
      <c r="V408" s="120"/>
      <c r="W408" s="71">
        <f t="shared" si="90"/>
        <v>1</v>
      </c>
      <c r="X408" s="703"/>
    </row>
    <row r="409" spans="1:24" s="5" customFormat="1" ht="29.25" hidden="1" customHeight="1" outlineLevel="2" thickBot="1" x14ac:dyDescent="0.3">
      <c r="A409" s="763"/>
      <c r="B409" s="766"/>
      <c r="C409" s="310" t="s">
        <v>896</v>
      </c>
      <c r="D409" s="311"/>
      <c r="E409" s="311"/>
      <c r="F409" s="312"/>
      <c r="G409" s="320" t="s">
        <v>914</v>
      </c>
      <c r="H409" s="310" t="s">
        <v>372</v>
      </c>
      <c r="I409" s="527"/>
      <c r="J409" s="397">
        <v>1</v>
      </c>
      <c r="K409" s="571"/>
      <c r="L409" s="572"/>
      <c r="M409" s="221" t="str">
        <f t="shared" si="92"/>
        <v/>
      </c>
      <c r="N409" s="62" t="str">
        <f t="shared" si="106"/>
        <v/>
      </c>
      <c r="O409" s="119"/>
      <c r="P409" s="64" t="str">
        <f t="shared" si="107"/>
        <v/>
      </c>
      <c r="Q409" s="65"/>
      <c r="R409" s="66"/>
      <c r="S409" s="67" t="str">
        <f t="shared" si="108"/>
        <v/>
      </c>
      <c r="T409" s="68" t="str">
        <f t="shared" si="95"/>
        <v>Sin Iniciar</v>
      </c>
      <c r="U409" s="650" t="str">
        <f t="shared" si="96"/>
        <v>6</v>
      </c>
      <c r="V409" s="120"/>
      <c r="W409" s="71">
        <f t="shared" si="90"/>
        <v>1</v>
      </c>
      <c r="X409" s="703"/>
    </row>
    <row r="410" spans="1:24" s="5" customFormat="1" ht="29.25" hidden="1" customHeight="1" outlineLevel="2" thickBot="1" x14ac:dyDescent="0.3">
      <c r="A410" s="763"/>
      <c r="B410" s="766"/>
      <c r="C410" s="310" t="s">
        <v>896</v>
      </c>
      <c r="D410" s="311"/>
      <c r="E410" s="311"/>
      <c r="F410" s="312"/>
      <c r="G410" s="320" t="s">
        <v>915</v>
      </c>
      <c r="H410" s="310" t="s">
        <v>372</v>
      </c>
      <c r="I410" s="527"/>
      <c r="J410" s="397">
        <v>1</v>
      </c>
      <c r="K410" s="571"/>
      <c r="L410" s="572"/>
      <c r="M410" s="221" t="str">
        <f t="shared" si="92"/>
        <v/>
      </c>
      <c r="N410" s="62" t="str">
        <f t="shared" si="106"/>
        <v/>
      </c>
      <c r="O410" s="119"/>
      <c r="P410" s="64" t="str">
        <f t="shared" si="107"/>
        <v/>
      </c>
      <c r="Q410" s="65"/>
      <c r="R410" s="66"/>
      <c r="S410" s="67" t="str">
        <f t="shared" si="108"/>
        <v/>
      </c>
      <c r="T410" s="68" t="str">
        <f t="shared" si="95"/>
        <v>Sin Iniciar</v>
      </c>
      <c r="U410" s="650" t="str">
        <f t="shared" si="96"/>
        <v>6</v>
      </c>
      <c r="V410" s="120"/>
      <c r="W410" s="71">
        <f t="shared" si="90"/>
        <v>1</v>
      </c>
      <c r="X410" s="703"/>
    </row>
    <row r="411" spans="1:24" s="5" customFormat="1" ht="29.25" hidden="1" customHeight="1" outlineLevel="2" thickBot="1" x14ac:dyDescent="0.3">
      <c r="A411" s="763"/>
      <c r="B411" s="766"/>
      <c r="C411" s="310" t="s">
        <v>896</v>
      </c>
      <c r="D411" s="311"/>
      <c r="E411" s="311"/>
      <c r="F411" s="312"/>
      <c r="G411" s="320" t="s">
        <v>916</v>
      </c>
      <c r="H411" s="310" t="s">
        <v>372</v>
      </c>
      <c r="I411" s="527"/>
      <c r="J411" s="397">
        <v>1</v>
      </c>
      <c r="K411" s="571"/>
      <c r="L411" s="572"/>
      <c r="M411" s="221" t="str">
        <f t="shared" si="92"/>
        <v/>
      </c>
      <c r="N411" s="62" t="str">
        <f t="shared" si="106"/>
        <v/>
      </c>
      <c r="O411" s="119"/>
      <c r="P411" s="64" t="str">
        <f t="shared" si="107"/>
        <v/>
      </c>
      <c r="Q411" s="65"/>
      <c r="R411" s="66"/>
      <c r="S411" s="67" t="str">
        <f t="shared" si="108"/>
        <v/>
      </c>
      <c r="T411" s="68" t="str">
        <f t="shared" si="95"/>
        <v>Sin Iniciar</v>
      </c>
      <c r="U411" s="650" t="str">
        <f t="shared" si="96"/>
        <v>6</v>
      </c>
      <c r="V411" s="120"/>
      <c r="W411" s="71">
        <f t="shared" ref="W411:W474" si="109">1-R411</f>
        <v>1</v>
      </c>
      <c r="X411" s="703"/>
    </row>
    <row r="412" spans="1:24" s="5" customFormat="1" ht="29.25" hidden="1" customHeight="1" outlineLevel="2" thickBot="1" x14ac:dyDescent="0.3">
      <c r="A412" s="763"/>
      <c r="B412" s="766"/>
      <c r="C412" s="310" t="s">
        <v>896</v>
      </c>
      <c r="D412" s="311"/>
      <c r="E412" s="311"/>
      <c r="F412" s="312"/>
      <c r="G412" s="320" t="s">
        <v>917</v>
      </c>
      <c r="H412" s="310" t="s">
        <v>372</v>
      </c>
      <c r="I412" s="527"/>
      <c r="J412" s="397">
        <v>20</v>
      </c>
      <c r="K412" s="571"/>
      <c r="L412" s="572"/>
      <c r="M412" s="221" t="str">
        <f t="shared" si="92"/>
        <v/>
      </c>
      <c r="N412" s="62" t="str">
        <f t="shared" si="106"/>
        <v/>
      </c>
      <c r="O412" s="119"/>
      <c r="P412" s="64" t="str">
        <f t="shared" si="107"/>
        <v/>
      </c>
      <c r="Q412" s="65"/>
      <c r="R412" s="66"/>
      <c r="S412" s="67" t="str">
        <f t="shared" si="108"/>
        <v/>
      </c>
      <c r="T412" s="68" t="str">
        <f t="shared" si="95"/>
        <v>Sin Iniciar</v>
      </c>
      <c r="U412" s="650" t="str">
        <f t="shared" si="96"/>
        <v>6</v>
      </c>
      <c r="V412" s="120"/>
      <c r="W412" s="71">
        <f t="shared" si="109"/>
        <v>1</v>
      </c>
      <c r="X412" s="703"/>
    </row>
    <row r="413" spans="1:24" s="5" customFormat="1" ht="29.25" hidden="1" customHeight="1" outlineLevel="2" thickBot="1" x14ac:dyDescent="0.3">
      <c r="A413" s="763"/>
      <c r="B413" s="766"/>
      <c r="C413" s="310" t="s">
        <v>896</v>
      </c>
      <c r="D413" s="311"/>
      <c r="E413" s="311"/>
      <c r="F413" s="312"/>
      <c r="G413" s="320" t="s">
        <v>918</v>
      </c>
      <c r="H413" s="310" t="s">
        <v>372</v>
      </c>
      <c r="I413" s="527"/>
      <c r="J413" s="397">
        <v>10</v>
      </c>
      <c r="K413" s="571"/>
      <c r="L413" s="572"/>
      <c r="M413" s="221" t="str">
        <f t="shared" si="92"/>
        <v/>
      </c>
      <c r="N413" s="62" t="str">
        <f t="shared" si="106"/>
        <v/>
      </c>
      <c r="O413" s="119"/>
      <c r="P413" s="64" t="str">
        <f t="shared" si="107"/>
        <v/>
      </c>
      <c r="Q413" s="65"/>
      <c r="R413" s="66"/>
      <c r="S413" s="67" t="str">
        <f t="shared" si="108"/>
        <v/>
      </c>
      <c r="T413" s="68" t="str">
        <f t="shared" si="95"/>
        <v>Sin Iniciar</v>
      </c>
      <c r="U413" s="650" t="str">
        <f t="shared" si="96"/>
        <v>6</v>
      </c>
      <c r="V413" s="120"/>
      <c r="W413" s="71">
        <f t="shared" si="109"/>
        <v>1</v>
      </c>
      <c r="X413" s="703"/>
    </row>
    <row r="414" spans="1:24" s="5" customFormat="1" ht="29.25" hidden="1" customHeight="1" outlineLevel="2" thickBot="1" x14ac:dyDescent="0.3">
      <c r="A414" s="763"/>
      <c r="B414" s="766"/>
      <c r="C414" s="310" t="s">
        <v>896</v>
      </c>
      <c r="D414" s="311"/>
      <c r="E414" s="311"/>
      <c r="F414" s="312"/>
      <c r="G414" s="320" t="s">
        <v>919</v>
      </c>
      <c r="H414" s="310" t="s">
        <v>372</v>
      </c>
      <c r="I414" s="527"/>
      <c r="J414" s="397">
        <v>1</v>
      </c>
      <c r="K414" s="571"/>
      <c r="L414" s="572"/>
      <c r="M414" s="221" t="str">
        <f t="shared" si="92"/>
        <v/>
      </c>
      <c r="N414" s="62" t="str">
        <f t="shared" si="106"/>
        <v/>
      </c>
      <c r="O414" s="119"/>
      <c r="P414" s="64" t="str">
        <f t="shared" si="107"/>
        <v/>
      </c>
      <c r="Q414" s="65"/>
      <c r="R414" s="66"/>
      <c r="S414" s="67" t="str">
        <f t="shared" si="108"/>
        <v/>
      </c>
      <c r="T414" s="68" t="str">
        <f t="shared" si="95"/>
        <v>Sin Iniciar</v>
      </c>
      <c r="U414" s="650" t="str">
        <f t="shared" si="96"/>
        <v>6</v>
      </c>
      <c r="V414" s="120"/>
      <c r="W414" s="71">
        <f t="shared" si="109"/>
        <v>1</v>
      </c>
      <c r="X414" s="703"/>
    </row>
    <row r="415" spans="1:24" s="5" customFormat="1" ht="29.25" hidden="1" customHeight="1" outlineLevel="2" thickBot="1" x14ac:dyDescent="0.3">
      <c r="A415" s="763"/>
      <c r="B415" s="766"/>
      <c r="C415" s="310" t="s">
        <v>896</v>
      </c>
      <c r="D415" s="311"/>
      <c r="E415" s="311"/>
      <c r="F415" s="312"/>
      <c r="G415" s="320" t="s">
        <v>920</v>
      </c>
      <c r="H415" s="310" t="s">
        <v>372</v>
      </c>
      <c r="I415" s="527"/>
      <c r="J415" s="397">
        <v>1</v>
      </c>
      <c r="K415" s="571"/>
      <c r="L415" s="572"/>
      <c r="M415" s="221" t="str">
        <f t="shared" si="92"/>
        <v/>
      </c>
      <c r="N415" s="62" t="str">
        <f t="shared" si="106"/>
        <v/>
      </c>
      <c r="O415" s="119"/>
      <c r="P415" s="64" t="str">
        <f t="shared" si="107"/>
        <v/>
      </c>
      <c r="Q415" s="65"/>
      <c r="R415" s="66"/>
      <c r="S415" s="67" t="str">
        <f t="shared" si="108"/>
        <v/>
      </c>
      <c r="T415" s="68" t="str">
        <f t="shared" si="95"/>
        <v>Sin Iniciar</v>
      </c>
      <c r="U415" s="650" t="str">
        <f t="shared" si="96"/>
        <v>6</v>
      </c>
      <c r="V415" s="120"/>
      <c r="W415" s="71">
        <f t="shared" si="109"/>
        <v>1</v>
      </c>
      <c r="X415" s="703"/>
    </row>
    <row r="416" spans="1:24" s="5" customFormat="1" ht="29.25" hidden="1" customHeight="1" outlineLevel="2" thickBot="1" x14ac:dyDescent="0.3">
      <c r="A416" s="763"/>
      <c r="B416" s="766"/>
      <c r="C416" s="310" t="s">
        <v>896</v>
      </c>
      <c r="D416" s="311"/>
      <c r="E416" s="311"/>
      <c r="F416" s="312"/>
      <c r="G416" s="320" t="s">
        <v>921</v>
      </c>
      <c r="H416" s="310" t="s">
        <v>372</v>
      </c>
      <c r="I416" s="527"/>
      <c r="J416" s="397">
        <v>200</v>
      </c>
      <c r="K416" s="571"/>
      <c r="L416" s="572"/>
      <c r="M416" s="221" t="str">
        <f t="shared" si="92"/>
        <v/>
      </c>
      <c r="N416" s="62" t="str">
        <f t="shared" si="106"/>
        <v/>
      </c>
      <c r="O416" s="119"/>
      <c r="P416" s="64" t="str">
        <f t="shared" si="107"/>
        <v/>
      </c>
      <c r="Q416" s="65"/>
      <c r="R416" s="66"/>
      <c r="S416" s="67" t="str">
        <f t="shared" si="108"/>
        <v/>
      </c>
      <c r="T416" s="68" t="str">
        <f t="shared" si="95"/>
        <v>Sin Iniciar</v>
      </c>
      <c r="U416" s="650" t="str">
        <f t="shared" si="96"/>
        <v>6</v>
      </c>
      <c r="V416" s="120"/>
      <c r="W416" s="71">
        <f t="shared" si="109"/>
        <v>1</v>
      </c>
      <c r="X416" s="703"/>
    </row>
    <row r="417" spans="1:24" s="5" customFormat="1" ht="29.25" hidden="1" customHeight="1" outlineLevel="2" thickBot="1" x14ac:dyDescent="0.3">
      <c r="A417" s="763"/>
      <c r="B417" s="766"/>
      <c r="C417" s="310" t="s">
        <v>896</v>
      </c>
      <c r="D417" s="311"/>
      <c r="E417" s="311"/>
      <c r="F417" s="312"/>
      <c r="G417" s="320" t="s">
        <v>922</v>
      </c>
      <c r="H417" s="310" t="s">
        <v>372</v>
      </c>
      <c r="I417" s="527"/>
      <c r="J417" s="397">
        <v>20</v>
      </c>
      <c r="K417" s="571"/>
      <c r="L417" s="572"/>
      <c r="M417" s="221" t="str">
        <f t="shared" si="92"/>
        <v/>
      </c>
      <c r="N417" s="62" t="str">
        <f t="shared" si="106"/>
        <v/>
      </c>
      <c r="O417" s="119"/>
      <c r="P417" s="64" t="str">
        <f t="shared" si="107"/>
        <v/>
      </c>
      <c r="Q417" s="65"/>
      <c r="R417" s="66"/>
      <c r="S417" s="67" t="str">
        <f t="shared" si="108"/>
        <v/>
      </c>
      <c r="T417" s="68" t="str">
        <f t="shared" si="95"/>
        <v>Sin Iniciar</v>
      </c>
      <c r="U417" s="650" t="str">
        <f t="shared" si="96"/>
        <v>6</v>
      </c>
      <c r="V417" s="120"/>
      <c r="W417" s="71">
        <f t="shared" si="109"/>
        <v>1</v>
      </c>
      <c r="X417" s="703"/>
    </row>
    <row r="418" spans="1:24" s="5" customFormat="1" ht="29.25" hidden="1" customHeight="1" outlineLevel="2" thickBot="1" x14ac:dyDescent="0.3">
      <c r="A418" s="763"/>
      <c r="B418" s="766"/>
      <c r="C418" s="310" t="s">
        <v>896</v>
      </c>
      <c r="D418" s="311"/>
      <c r="E418" s="311"/>
      <c r="F418" s="312"/>
      <c r="G418" s="320" t="s">
        <v>923</v>
      </c>
      <c r="H418" s="310" t="s">
        <v>372</v>
      </c>
      <c r="I418" s="527"/>
      <c r="J418" s="397">
        <v>70</v>
      </c>
      <c r="K418" s="571"/>
      <c r="L418" s="572"/>
      <c r="M418" s="221" t="str">
        <f t="shared" si="92"/>
        <v/>
      </c>
      <c r="N418" s="62" t="str">
        <f t="shared" si="106"/>
        <v/>
      </c>
      <c r="O418" s="119"/>
      <c r="P418" s="64" t="str">
        <f t="shared" si="107"/>
        <v/>
      </c>
      <c r="Q418" s="65"/>
      <c r="R418" s="66"/>
      <c r="S418" s="67" t="str">
        <f t="shared" si="108"/>
        <v/>
      </c>
      <c r="T418" s="68" t="str">
        <f t="shared" si="95"/>
        <v>Sin Iniciar</v>
      </c>
      <c r="U418" s="650" t="str">
        <f t="shared" si="96"/>
        <v>6</v>
      </c>
      <c r="V418" s="120"/>
      <c r="W418" s="71">
        <f t="shared" si="109"/>
        <v>1</v>
      </c>
      <c r="X418" s="703"/>
    </row>
    <row r="419" spans="1:24" s="5" customFormat="1" ht="29.25" hidden="1" customHeight="1" outlineLevel="2" thickBot="1" x14ac:dyDescent="0.3">
      <c r="A419" s="763"/>
      <c r="B419" s="766"/>
      <c r="C419" s="310" t="s">
        <v>896</v>
      </c>
      <c r="D419" s="311"/>
      <c r="E419" s="311"/>
      <c r="F419" s="312"/>
      <c r="G419" s="320" t="s">
        <v>924</v>
      </c>
      <c r="H419" s="310" t="s">
        <v>372</v>
      </c>
      <c r="I419" s="527"/>
      <c r="J419" s="397">
        <v>20</v>
      </c>
      <c r="K419" s="571"/>
      <c r="L419" s="572"/>
      <c r="M419" s="221" t="str">
        <f t="shared" si="92"/>
        <v/>
      </c>
      <c r="N419" s="62" t="str">
        <f t="shared" si="106"/>
        <v/>
      </c>
      <c r="O419" s="119"/>
      <c r="P419" s="64" t="str">
        <f t="shared" si="107"/>
        <v/>
      </c>
      <c r="Q419" s="65"/>
      <c r="R419" s="66"/>
      <c r="S419" s="67" t="str">
        <f t="shared" si="108"/>
        <v/>
      </c>
      <c r="T419" s="68" t="str">
        <f t="shared" si="95"/>
        <v>Sin Iniciar</v>
      </c>
      <c r="U419" s="650" t="str">
        <f t="shared" si="96"/>
        <v>6</v>
      </c>
      <c r="V419" s="120"/>
      <c r="W419" s="71">
        <f t="shared" si="109"/>
        <v>1</v>
      </c>
      <c r="X419" s="703"/>
    </row>
    <row r="420" spans="1:24" s="5" customFormat="1" ht="29.25" hidden="1" customHeight="1" outlineLevel="2" thickBot="1" x14ac:dyDescent="0.3">
      <c r="A420" s="763"/>
      <c r="B420" s="766"/>
      <c r="C420" s="310" t="s">
        <v>896</v>
      </c>
      <c r="D420" s="311"/>
      <c r="E420" s="311"/>
      <c r="F420" s="312"/>
      <c r="G420" s="320" t="s">
        <v>925</v>
      </c>
      <c r="H420" s="310" t="s">
        <v>372</v>
      </c>
      <c r="I420" s="527"/>
      <c r="J420" s="397">
        <v>20</v>
      </c>
      <c r="K420" s="571"/>
      <c r="L420" s="572"/>
      <c r="M420" s="221" t="str">
        <f t="shared" si="92"/>
        <v/>
      </c>
      <c r="N420" s="62" t="str">
        <f t="shared" si="106"/>
        <v/>
      </c>
      <c r="O420" s="119"/>
      <c r="P420" s="64" t="str">
        <f t="shared" si="107"/>
        <v/>
      </c>
      <c r="Q420" s="65"/>
      <c r="R420" s="66"/>
      <c r="S420" s="67" t="str">
        <f t="shared" si="108"/>
        <v/>
      </c>
      <c r="T420" s="68" t="str">
        <f t="shared" si="95"/>
        <v>Sin Iniciar</v>
      </c>
      <c r="U420" s="650" t="str">
        <f t="shared" si="96"/>
        <v>6</v>
      </c>
      <c r="V420" s="120"/>
      <c r="W420" s="71">
        <f t="shared" si="109"/>
        <v>1</v>
      </c>
      <c r="X420" s="703"/>
    </row>
    <row r="421" spans="1:24" s="5" customFormat="1" ht="29.25" hidden="1" customHeight="1" outlineLevel="2" thickBot="1" x14ac:dyDescent="0.3">
      <c r="A421" s="763"/>
      <c r="B421" s="766"/>
      <c r="C421" s="310" t="s">
        <v>896</v>
      </c>
      <c r="D421" s="311"/>
      <c r="E421" s="311"/>
      <c r="F421" s="312"/>
      <c r="G421" s="320" t="s">
        <v>926</v>
      </c>
      <c r="H421" s="310" t="s">
        <v>372</v>
      </c>
      <c r="I421" s="527"/>
      <c r="J421" s="397">
        <v>10</v>
      </c>
      <c r="K421" s="571"/>
      <c r="L421" s="572"/>
      <c r="M421" s="221" t="str">
        <f t="shared" si="92"/>
        <v/>
      </c>
      <c r="N421" s="62" t="str">
        <f t="shared" si="106"/>
        <v/>
      </c>
      <c r="O421" s="119"/>
      <c r="P421" s="64" t="str">
        <f t="shared" si="107"/>
        <v/>
      </c>
      <c r="Q421" s="65"/>
      <c r="R421" s="66"/>
      <c r="S421" s="67" t="str">
        <f t="shared" si="108"/>
        <v/>
      </c>
      <c r="T421" s="68" t="str">
        <f t="shared" si="95"/>
        <v>Sin Iniciar</v>
      </c>
      <c r="U421" s="650" t="str">
        <f t="shared" si="96"/>
        <v>6</v>
      </c>
      <c r="V421" s="120"/>
      <c r="W421" s="71">
        <f t="shared" si="109"/>
        <v>1</v>
      </c>
      <c r="X421" s="703"/>
    </row>
    <row r="422" spans="1:24" s="5" customFormat="1" ht="29.25" hidden="1" customHeight="1" outlineLevel="2" thickBot="1" x14ac:dyDescent="0.3">
      <c r="A422" s="763"/>
      <c r="B422" s="766"/>
      <c r="C422" s="310" t="s">
        <v>896</v>
      </c>
      <c r="D422" s="311"/>
      <c r="E422" s="311"/>
      <c r="F422" s="312"/>
      <c r="G422" s="320" t="s">
        <v>927</v>
      </c>
      <c r="H422" s="310" t="s">
        <v>372</v>
      </c>
      <c r="I422" s="527"/>
      <c r="J422" s="397">
        <v>10</v>
      </c>
      <c r="K422" s="571"/>
      <c r="L422" s="572"/>
      <c r="M422" s="221" t="str">
        <f t="shared" si="92"/>
        <v/>
      </c>
      <c r="N422" s="62" t="str">
        <f t="shared" si="106"/>
        <v/>
      </c>
      <c r="O422" s="119"/>
      <c r="P422" s="64" t="str">
        <f t="shared" si="107"/>
        <v/>
      </c>
      <c r="Q422" s="65"/>
      <c r="R422" s="66"/>
      <c r="S422" s="67" t="str">
        <f t="shared" si="108"/>
        <v/>
      </c>
      <c r="T422" s="68" t="str">
        <f t="shared" si="95"/>
        <v>Sin Iniciar</v>
      </c>
      <c r="U422" s="650" t="str">
        <f t="shared" si="96"/>
        <v>6</v>
      </c>
      <c r="V422" s="120"/>
      <c r="W422" s="71">
        <f t="shared" si="109"/>
        <v>1</v>
      </c>
      <c r="X422" s="703"/>
    </row>
    <row r="423" spans="1:24" s="5" customFormat="1" ht="29.25" hidden="1" customHeight="1" outlineLevel="2" thickBot="1" x14ac:dyDescent="0.3">
      <c r="A423" s="763"/>
      <c r="B423" s="766"/>
      <c r="C423" s="310" t="s">
        <v>896</v>
      </c>
      <c r="D423" s="311"/>
      <c r="E423" s="311"/>
      <c r="F423" s="312"/>
      <c r="G423" s="320" t="s">
        <v>928</v>
      </c>
      <c r="H423" s="310" t="s">
        <v>372</v>
      </c>
      <c r="I423" s="527"/>
      <c r="J423" s="397">
        <v>10</v>
      </c>
      <c r="K423" s="571"/>
      <c r="L423" s="572"/>
      <c r="M423" s="221" t="str">
        <f t="shared" si="92"/>
        <v/>
      </c>
      <c r="N423" s="62" t="str">
        <f t="shared" si="106"/>
        <v/>
      </c>
      <c r="O423" s="119"/>
      <c r="P423" s="64" t="str">
        <f t="shared" si="107"/>
        <v/>
      </c>
      <c r="Q423" s="65"/>
      <c r="R423" s="66"/>
      <c r="S423" s="67" t="str">
        <f t="shared" si="108"/>
        <v/>
      </c>
      <c r="T423" s="68" t="str">
        <f t="shared" si="95"/>
        <v>Sin Iniciar</v>
      </c>
      <c r="U423" s="650" t="str">
        <f t="shared" si="96"/>
        <v>6</v>
      </c>
      <c r="V423" s="120"/>
      <c r="W423" s="71">
        <f t="shared" si="109"/>
        <v>1</v>
      </c>
      <c r="X423" s="703"/>
    </row>
    <row r="424" spans="1:24" s="5" customFormat="1" ht="29.25" hidden="1" customHeight="1" outlineLevel="2" thickBot="1" x14ac:dyDescent="0.3">
      <c r="A424" s="763"/>
      <c r="B424" s="766"/>
      <c r="C424" s="310" t="s">
        <v>896</v>
      </c>
      <c r="D424" s="311"/>
      <c r="E424" s="311"/>
      <c r="F424" s="312"/>
      <c r="G424" s="320" t="s">
        <v>929</v>
      </c>
      <c r="H424" s="310" t="s">
        <v>372</v>
      </c>
      <c r="I424" s="527"/>
      <c r="J424" s="576">
        <v>20</v>
      </c>
      <c r="K424" s="571"/>
      <c r="L424" s="572"/>
      <c r="M424" s="221" t="str">
        <f t="shared" si="92"/>
        <v/>
      </c>
      <c r="N424" s="62" t="str">
        <f t="shared" si="106"/>
        <v/>
      </c>
      <c r="O424" s="119"/>
      <c r="P424" s="64" t="str">
        <f t="shared" si="107"/>
        <v/>
      </c>
      <c r="Q424" s="65"/>
      <c r="R424" s="66"/>
      <c r="S424" s="67" t="str">
        <f t="shared" si="108"/>
        <v/>
      </c>
      <c r="T424" s="68" t="str">
        <f t="shared" si="95"/>
        <v>Sin Iniciar</v>
      </c>
      <c r="U424" s="650" t="str">
        <f t="shared" si="96"/>
        <v>6</v>
      </c>
      <c r="V424" s="120"/>
      <c r="W424" s="71">
        <f t="shared" si="109"/>
        <v>1</v>
      </c>
      <c r="X424" s="703"/>
    </row>
    <row r="425" spans="1:24" s="5" customFormat="1" ht="29.25" hidden="1" customHeight="1" outlineLevel="2" thickBot="1" x14ac:dyDescent="0.3">
      <c r="A425" s="763"/>
      <c r="B425" s="766"/>
      <c r="C425" s="310" t="s">
        <v>896</v>
      </c>
      <c r="D425" s="311"/>
      <c r="E425" s="311"/>
      <c r="F425" s="312"/>
      <c r="G425" s="320" t="s">
        <v>930</v>
      </c>
      <c r="H425" s="310" t="s">
        <v>372</v>
      </c>
      <c r="I425" s="527"/>
      <c r="J425" s="397">
        <v>20</v>
      </c>
      <c r="K425" s="571"/>
      <c r="L425" s="572"/>
      <c r="M425" s="221" t="str">
        <f t="shared" si="92"/>
        <v/>
      </c>
      <c r="N425" s="62" t="str">
        <f t="shared" si="106"/>
        <v/>
      </c>
      <c r="O425" s="119"/>
      <c r="P425" s="64" t="str">
        <f t="shared" si="107"/>
        <v/>
      </c>
      <c r="Q425" s="65"/>
      <c r="R425" s="66"/>
      <c r="S425" s="67" t="str">
        <f t="shared" si="108"/>
        <v/>
      </c>
      <c r="T425" s="68" t="str">
        <f t="shared" si="95"/>
        <v>Sin Iniciar</v>
      </c>
      <c r="U425" s="650" t="str">
        <f t="shared" si="96"/>
        <v>6</v>
      </c>
      <c r="V425" s="120"/>
      <c r="W425" s="71">
        <f t="shared" si="109"/>
        <v>1</v>
      </c>
      <c r="X425" s="703"/>
    </row>
    <row r="426" spans="1:24" s="5" customFormat="1" ht="29.25" hidden="1" customHeight="1" outlineLevel="2" thickBot="1" x14ac:dyDescent="0.3">
      <c r="A426" s="763"/>
      <c r="B426" s="766"/>
      <c r="C426" s="310" t="s">
        <v>896</v>
      </c>
      <c r="D426" s="311"/>
      <c r="E426" s="311"/>
      <c r="F426" s="312"/>
      <c r="G426" s="320" t="s">
        <v>931</v>
      </c>
      <c r="H426" s="310" t="s">
        <v>372</v>
      </c>
      <c r="I426" s="527"/>
      <c r="J426" s="397">
        <v>30</v>
      </c>
      <c r="K426" s="571"/>
      <c r="L426" s="572"/>
      <c r="M426" s="221" t="str">
        <f t="shared" si="92"/>
        <v/>
      </c>
      <c r="N426" s="62" t="str">
        <f t="shared" si="106"/>
        <v/>
      </c>
      <c r="O426" s="119"/>
      <c r="P426" s="64" t="str">
        <f t="shared" si="107"/>
        <v/>
      </c>
      <c r="Q426" s="65"/>
      <c r="R426" s="66"/>
      <c r="S426" s="67" t="str">
        <f t="shared" si="108"/>
        <v/>
      </c>
      <c r="T426" s="68" t="str">
        <f t="shared" si="95"/>
        <v>Sin Iniciar</v>
      </c>
      <c r="U426" s="650" t="str">
        <f t="shared" si="96"/>
        <v>6</v>
      </c>
      <c r="V426" s="120"/>
      <c r="W426" s="71">
        <f t="shared" si="109"/>
        <v>1</v>
      </c>
      <c r="X426" s="703"/>
    </row>
    <row r="427" spans="1:24" s="5" customFormat="1" ht="29.25" hidden="1" customHeight="1" outlineLevel="2" thickBot="1" x14ac:dyDescent="0.3">
      <c r="A427" s="763"/>
      <c r="B427" s="766"/>
      <c r="C427" s="310" t="s">
        <v>896</v>
      </c>
      <c r="D427" s="311"/>
      <c r="E427" s="311"/>
      <c r="F427" s="312"/>
      <c r="G427" s="320" t="s">
        <v>932</v>
      </c>
      <c r="H427" s="310" t="s">
        <v>372</v>
      </c>
      <c r="I427" s="527"/>
      <c r="J427" s="397">
        <v>30</v>
      </c>
      <c r="K427" s="571"/>
      <c r="L427" s="572"/>
      <c r="M427" s="221" t="str">
        <f t="shared" si="92"/>
        <v/>
      </c>
      <c r="N427" s="62" t="str">
        <f t="shared" si="106"/>
        <v/>
      </c>
      <c r="O427" s="119"/>
      <c r="P427" s="64" t="str">
        <f t="shared" si="107"/>
        <v/>
      </c>
      <c r="Q427" s="65"/>
      <c r="R427" s="66"/>
      <c r="S427" s="67" t="str">
        <f t="shared" si="108"/>
        <v/>
      </c>
      <c r="T427" s="68" t="str">
        <f t="shared" si="95"/>
        <v>Sin Iniciar</v>
      </c>
      <c r="U427" s="650" t="str">
        <f t="shared" si="96"/>
        <v>6</v>
      </c>
      <c r="V427" s="120"/>
      <c r="W427" s="71">
        <f t="shared" si="109"/>
        <v>1</v>
      </c>
      <c r="X427" s="703"/>
    </row>
    <row r="428" spans="1:24" s="5" customFormat="1" ht="29.25" hidden="1" customHeight="1" outlineLevel="2" thickBot="1" x14ac:dyDescent="0.3">
      <c r="A428" s="763"/>
      <c r="B428" s="766"/>
      <c r="C428" s="310" t="s">
        <v>896</v>
      </c>
      <c r="D428" s="311"/>
      <c r="E428" s="311"/>
      <c r="F428" s="312"/>
      <c r="G428" s="320" t="s">
        <v>933</v>
      </c>
      <c r="H428" s="310" t="s">
        <v>372</v>
      </c>
      <c r="I428" s="527"/>
      <c r="J428" s="397">
        <v>3</v>
      </c>
      <c r="K428" s="571"/>
      <c r="L428" s="572"/>
      <c r="M428" s="221" t="str">
        <f t="shared" si="92"/>
        <v/>
      </c>
      <c r="N428" s="62" t="str">
        <f t="shared" si="106"/>
        <v/>
      </c>
      <c r="O428" s="119"/>
      <c r="P428" s="64" t="str">
        <f t="shared" si="107"/>
        <v/>
      </c>
      <c r="Q428" s="65"/>
      <c r="R428" s="66"/>
      <c r="S428" s="67" t="str">
        <f t="shared" si="108"/>
        <v/>
      </c>
      <c r="T428" s="68" t="str">
        <f t="shared" si="95"/>
        <v>Sin Iniciar</v>
      </c>
      <c r="U428" s="650" t="str">
        <f t="shared" si="96"/>
        <v>6</v>
      </c>
      <c r="V428" s="120"/>
      <c r="W428" s="71">
        <f t="shared" si="109"/>
        <v>1</v>
      </c>
      <c r="X428" s="703"/>
    </row>
    <row r="429" spans="1:24" s="5" customFormat="1" ht="29.25" hidden="1" customHeight="1" outlineLevel="2" thickBot="1" x14ac:dyDescent="0.3">
      <c r="A429" s="763"/>
      <c r="B429" s="766"/>
      <c r="C429" s="310" t="s">
        <v>896</v>
      </c>
      <c r="D429" s="311"/>
      <c r="E429" s="311"/>
      <c r="F429" s="312"/>
      <c r="G429" s="320" t="s">
        <v>934</v>
      </c>
      <c r="H429" s="310" t="s">
        <v>372</v>
      </c>
      <c r="I429" s="527"/>
      <c r="J429" s="397">
        <v>2</v>
      </c>
      <c r="K429" s="571"/>
      <c r="L429" s="572"/>
      <c r="M429" s="221" t="str">
        <f t="shared" si="92"/>
        <v/>
      </c>
      <c r="N429" s="62" t="str">
        <f t="shared" si="106"/>
        <v/>
      </c>
      <c r="O429" s="119"/>
      <c r="P429" s="64" t="str">
        <f t="shared" si="107"/>
        <v/>
      </c>
      <c r="Q429" s="65"/>
      <c r="R429" s="66"/>
      <c r="S429" s="67" t="str">
        <f t="shared" si="108"/>
        <v/>
      </c>
      <c r="T429" s="68" t="str">
        <f t="shared" si="95"/>
        <v>Sin Iniciar</v>
      </c>
      <c r="U429" s="650" t="str">
        <f t="shared" si="96"/>
        <v>6</v>
      </c>
      <c r="V429" s="120"/>
      <c r="W429" s="71">
        <f t="shared" si="109"/>
        <v>1</v>
      </c>
      <c r="X429" s="703"/>
    </row>
    <row r="430" spans="1:24" s="5" customFormat="1" ht="29.25" hidden="1" customHeight="1" outlineLevel="2" thickBot="1" x14ac:dyDescent="0.3">
      <c r="A430" s="763"/>
      <c r="B430" s="766"/>
      <c r="C430" s="310" t="s">
        <v>896</v>
      </c>
      <c r="D430" s="311"/>
      <c r="E430" s="311"/>
      <c r="F430" s="312"/>
      <c r="G430" s="320" t="s">
        <v>935</v>
      </c>
      <c r="H430" s="310" t="s">
        <v>372</v>
      </c>
      <c r="I430" s="527"/>
      <c r="J430" s="397">
        <v>1</v>
      </c>
      <c r="K430" s="571"/>
      <c r="L430" s="572"/>
      <c r="M430" s="221" t="str">
        <f t="shared" si="92"/>
        <v/>
      </c>
      <c r="N430" s="62" t="str">
        <f t="shared" si="106"/>
        <v/>
      </c>
      <c r="O430" s="119"/>
      <c r="P430" s="64" t="str">
        <f t="shared" si="107"/>
        <v/>
      </c>
      <c r="Q430" s="65"/>
      <c r="R430" s="66"/>
      <c r="S430" s="67" t="str">
        <f t="shared" si="108"/>
        <v/>
      </c>
      <c r="T430" s="68" t="str">
        <f t="shared" si="95"/>
        <v>Sin Iniciar</v>
      </c>
      <c r="U430" s="650" t="str">
        <f t="shared" si="96"/>
        <v>6</v>
      </c>
      <c r="V430" s="120"/>
      <c r="W430" s="71">
        <f t="shared" si="109"/>
        <v>1</v>
      </c>
      <c r="X430" s="703"/>
    </row>
    <row r="431" spans="1:24" s="5" customFormat="1" ht="29.25" hidden="1" customHeight="1" outlineLevel="2" thickBot="1" x14ac:dyDescent="0.3">
      <c r="A431" s="763"/>
      <c r="B431" s="766"/>
      <c r="C431" s="310" t="s">
        <v>896</v>
      </c>
      <c r="D431" s="311"/>
      <c r="E431" s="311"/>
      <c r="F431" s="312"/>
      <c r="G431" s="320" t="s">
        <v>936</v>
      </c>
      <c r="H431" s="310" t="s">
        <v>372</v>
      </c>
      <c r="I431" s="527"/>
      <c r="J431" s="397">
        <v>5</v>
      </c>
      <c r="K431" s="571"/>
      <c r="L431" s="572"/>
      <c r="M431" s="221" t="str">
        <f t="shared" si="92"/>
        <v/>
      </c>
      <c r="N431" s="62" t="str">
        <f t="shared" si="106"/>
        <v/>
      </c>
      <c r="O431" s="119"/>
      <c r="P431" s="64" t="str">
        <f t="shared" si="107"/>
        <v/>
      </c>
      <c r="Q431" s="65"/>
      <c r="R431" s="66"/>
      <c r="S431" s="67" t="str">
        <f t="shared" si="108"/>
        <v/>
      </c>
      <c r="T431" s="68" t="str">
        <f t="shared" si="95"/>
        <v>Sin Iniciar</v>
      </c>
      <c r="U431" s="650" t="str">
        <f t="shared" si="96"/>
        <v>6</v>
      </c>
      <c r="V431" s="120"/>
      <c r="W431" s="71">
        <f t="shared" si="109"/>
        <v>1</v>
      </c>
      <c r="X431" s="703"/>
    </row>
    <row r="432" spans="1:24" s="5" customFormat="1" ht="29.25" hidden="1" customHeight="1" outlineLevel="2" thickBot="1" x14ac:dyDescent="0.3">
      <c r="A432" s="763"/>
      <c r="B432" s="766"/>
      <c r="C432" s="310" t="s">
        <v>896</v>
      </c>
      <c r="D432" s="311"/>
      <c r="E432" s="311"/>
      <c r="F432" s="312"/>
      <c r="G432" s="320" t="s">
        <v>937</v>
      </c>
      <c r="H432" s="310" t="s">
        <v>372</v>
      </c>
      <c r="I432" s="527"/>
      <c r="J432" s="397">
        <v>20</v>
      </c>
      <c r="K432" s="571"/>
      <c r="L432" s="572"/>
      <c r="M432" s="221" t="str">
        <f t="shared" si="92"/>
        <v/>
      </c>
      <c r="N432" s="62" t="str">
        <f t="shared" si="106"/>
        <v/>
      </c>
      <c r="O432" s="119"/>
      <c r="P432" s="64" t="str">
        <f t="shared" si="107"/>
        <v/>
      </c>
      <c r="Q432" s="65"/>
      <c r="R432" s="66"/>
      <c r="S432" s="67" t="str">
        <f t="shared" si="108"/>
        <v/>
      </c>
      <c r="T432" s="68" t="str">
        <f t="shared" si="95"/>
        <v>Sin Iniciar</v>
      </c>
      <c r="U432" s="650" t="str">
        <f t="shared" si="96"/>
        <v>6</v>
      </c>
      <c r="V432" s="120"/>
      <c r="W432" s="71">
        <f t="shared" si="109"/>
        <v>1</v>
      </c>
      <c r="X432" s="703"/>
    </row>
    <row r="433" spans="1:24" s="5" customFormat="1" ht="29.25" hidden="1" customHeight="1" outlineLevel="2" thickBot="1" x14ac:dyDescent="0.3">
      <c r="A433" s="763"/>
      <c r="B433" s="766"/>
      <c r="C433" s="310" t="s">
        <v>896</v>
      </c>
      <c r="D433" s="311"/>
      <c r="E433" s="311"/>
      <c r="F433" s="312"/>
      <c r="G433" s="320" t="s">
        <v>938</v>
      </c>
      <c r="H433" s="310" t="s">
        <v>372</v>
      </c>
      <c r="I433" s="527"/>
      <c r="J433" s="397">
        <v>10</v>
      </c>
      <c r="K433" s="571"/>
      <c r="L433" s="572"/>
      <c r="M433" s="221" t="str">
        <f t="shared" si="92"/>
        <v/>
      </c>
      <c r="N433" s="62" t="str">
        <f t="shared" si="106"/>
        <v/>
      </c>
      <c r="O433" s="119"/>
      <c r="P433" s="64" t="str">
        <f t="shared" si="107"/>
        <v/>
      </c>
      <c r="Q433" s="65"/>
      <c r="R433" s="66"/>
      <c r="S433" s="67" t="str">
        <f t="shared" si="108"/>
        <v/>
      </c>
      <c r="T433" s="68" t="str">
        <f t="shared" si="95"/>
        <v>Sin Iniciar</v>
      </c>
      <c r="U433" s="650" t="str">
        <f t="shared" si="96"/>
        <v>6</v>
      </c>
      <c r="V433" s="120"/>
      <c r="W433" s="71">
        <f t="shared" si="109"/>
        <v>1</v>
      </c>
      <c r="X433" s="703"/>
    </row>
    <row r="434" spans="1:24" s="5" customFormat="1" ht="29.25" hidden="1" customHeight="1" outlineLevel="2" thickBot="1" x14ac:dyDescent="0.3">
      <c r="A434" s="763"/>
      <c r="B434" s="766"/>
      <c r="C434" s="310" t="s">
        <v>896</v>
      </c>
      <c r="D434" s="311"/>
      <c r="E434" s="311"/>
      <c r="F434" s="312"/>
      <c r="G434" s="320" t="s">
        <v>939</v>
      </c>
      <c r="H434" s="310" t="s">
        <v>372</v>
      </c>
      <c r="I434" s="527"/>
      <c r="J434" s="397">
        <v>1</v>
      </c>
      <c r="K434" s="571"/>
      <c r="L434" s="572"/>
      <c r="M434" s="221" t="str">
        <f t="shared" si="92"/>
        <v/>
      </c>
      <c r="N434" s="62" t="str">
        <f t="shared" si="106"/>
        <v/>
      </c>
      <c r="O434" s="119"/>
      <c r="P434" s="64" t="str">
        <f t="shared" si="107"/>
        <v/>
      </c>
      <c r="Q434" s="65"/>
      <c r="R434" s="66"/>
      <c r="S434" s="67" t="str">
        <f t="shared" si="108"/>
        <v/>
      </c>
      <c r="T434" s="68" t="str">
        <f t="shared" si="95"/>
        <v>Sin Iniciar</v>
      </c>
      <c r="U434" s="650" t="str">
        <f t="shared" si="96"/>
        <v>6</v>
      </c>
      <c r="V434" s="120"/>
      <c r="W434" s="71">
        <f t="shared" si="109"/>
        <v>1</v>
      </c>
      <c r="X434" s="703"/>
    </row>
    <row r="435" spans="1:24" s="5" customFormat="1" ht="29.25" hidden="1" customHeight="1" outlineLevel="2" thickBot="1" x14ac:dyDescent="0.3">
      <c r="A435" s="763"/>
      <c r="B435" s="766"/>
      <c r="C435" s="310" t="s">
        <v>896</v>
      </c>
      <c r="D435" s="311"/>
      <c r="E435" s="311"/>
      <c r="F435" s="312"/>
      <c r="G435" s="320" t="s">
        <v>940</v>
      </c>
      <c r="H435" s="310" t="s">
        <v>372</v>
      </c>
      <c r="I435" s="527"/>
      <c r="J435" s="397">
        <v>10</v>
      </c>
      <c r="K435" s="571"/>
      <c r="L435" s="572"/>
      <c r="M435" s="221" t="str">
        <f t="shared" si="92"/>
        <v/>
      </c>
      <c r="N435" s="62" t="str">
        <f t="shared" si="106"/>
        <v/>
      </c>
      <c r="O435" s="119"/>
      <c r="P435" s="64" t="str">
        <f t="shared" si="107"/>
        <v/>
      </c>
      <c r="Q435" s="65"/>
      <c r="R435" s="66"/>
      <c r="S435" s="67" t="str">
        <f t="shared" si="108"/>
        <v/>
      </c>
      <c r="T435" s="68" t="str">
        <f t="shared" si="95"/>
        <v>Sin Iniciar</v>
      </c>
      <c r="U435" s="650" t="str">
        <f t="shared" si="96"/>
        <v>6</v>
      </c>
      <c r="V435" s="120"/>
      <c r="W435" s="71">
        <f t="shared" si="109"/>
        <v>1</v>
      </c>
      <c r="X435" s="703"/>
    </row>
    <row r="436" spans="1:24" s="5" customFormat="1" ht="29.25" hidden="1" customHeight="1" outlineLevel="2" thickBot="1" x14ac:dyDescent="0.3">
      <c r="A436" s="763"/>
      <c r="B436" s="766"/>
      <c r="C436" s="310" t="s">
        <v>896</v>
      </c>
      <c r="D436" s="311"/>
      <c r="E436" s="311"/>
      <c r="F436" s="312"/>
      <c r="G436" s="320" t="s">
        <v>941</v>
      </c>
      <c r="H436" s="310" t="s">
        <v>372</v>
      </c>
      <c r="I436" s="527"/>
      <c r="J436" s="397">
        <v>10</v>
      </c>
      <c r="K436" s="571"/>
      <c r="L436" s="572"/>
      <c r="M436" s="221" t="str">
        <f t="shared" ref="M436:M499" si="110">+IF(D436="","",IF(MONTH($C$2)&lt;MONTH(D436),"",E436-D436))</f>
        <v/>
      </c>
      <c r="N436" s="62" t="str">
        <f t="shared" si="106"/>
        <v/>
      </c>
      <c r="O436" s="119"/>
      <c r="P436" s="64" t="str">
        <f t="shared" si="107"/>
        <v/>
      </c>
      <c r="Q436" s="65"/>
      <c r="R436" s="66"/>
      <c r="S436" s="67" t="str">
        <f t="shared" si="108"/>
        <v/>
      </c>
      <c r="T436" s="68" t="str">
        <f t="shared" ref="T436:T499" si="111">+IF(S436="","Sin Iniciar",IF(S436&lt;0.6,"Crítico",IF(S436&lt;0.9,"En Proceso",IF(AND(P436=1,Q436=1,S436=1),"Terminado","Normal"))))</f>
        <v>Sin Iniciar</v>
      </c>
      <c r="U436" s="650" t="str">
        <f t="shared" ref="U436:U499" si="112">+IF(T436="","",IF(T436="Sin Iniciar","6",IF(T436="Crítico","L",IF(T436="En Proceso","K",IF(T436="Normal","J","B")))))</f>
        <v>6</v>
      </c>
      <c r="V436" s="120"/>
      <c r="W436" s="71">
        <f t="shared" si="109"/>
        <v>1</v>
      </c>
      <c r="X436" s="703"/>
    </row>
    <row r="437" spans="1:24" s="5" customFormat="1" ht="29.25" hidden="1" customHeight="1" outlineLevel="2" thickBot="1" x14ac:dyDescent="0.3">
      <c r="A437" s="763"/>
      <c r="B437" s="766"/>
      <c r="C437" s="310" t="s">
        <v>896</v>
      </c>
      <c r="D437" s="311"/>
      <c r="E437" s="311"/>
      <c r="F437" s="312"/>
      <c r="G437" s="320" t="s">
        <v>942</v>
      </c>
      <c r="H437" s="310" t="s">
        <v>372</v>
      </c>
      <c r="I437" s="527"/>
      <c r="J437" s="397">
        <v>4</v>
      </c>
      <c r="K437" s="571"/>
      <c r="L437" s="572"/>
      <c r="M437" s="221" t="str">
        <f t="shared" si="110"/>
        <v/>
      </c>
      <c r="N437" s="62" t="str">
        <f t="shared" si="106"/>
        <v/>
      </c>
      <c r="O437" s="119"/>
      <c r="P437" s="64" t="str">
        <f t="shared" si="107"/>
        <v/>
      </c>
      <c r="Q437" s="65"/>
      <c r="R437" s="66"/>
      <c r="S437" s="67" t="str">
        <f t="shared" si="108"/>
        <v/>
      </c>
      <c r="T437" s="68" t="str">
        <f t="shared" si="111"/>
        <v>Sin Iniciar</v>
      </c>
      <c r="U437" s="650" t="str">
        <f t="shared" si="112"/>
        <v>6</v>
      </c>
      <c r="V437" s="120"/>
      <c r="W437" s="71">
        <f t="shared" si="109"/>
        <v>1</v>
      </c>
      <c r="X437" s="703"/>
    </row>
    <row r="438" spans="1:24" s="5" customFormat="1" ht="29.25" hidden="1" customHeight="1" outlineLevel="2" thickBot="1" x14ac:dyDescent="0.3">
      <c r="A438" s="763"/>
      <c r="B438" s="766"/>
      <c r="C438" s="310" t="s">
        <v>896</v>
      </c>
      <c r="D438" s="311"/>
      <c r="E438" s="311"/>
      <c r="F438" s="312"/>
      <c r="G438" s="320" t="s">
        <v>943</v>
      </c>
      <c r="H438" s="310" t="s">
        <v>372</v>
      </c>
      <c r="I438" s="527"/>
      <c r="J438" s="397">
        <v>1</v>
      </c>
      <c r="K438" s="571"/>
      <c r="L438" s="572"/>
      <c r="M438" s="221" t="str">
        <f t="shared" si="110"/>
        <v/>
      </c>
      <c r="N438" s="62" t="str">
        <f t="shared" si="106"/>
        <v/>
      </c>
      <c r="O438" s="119"/>
      <c r="P438" s="64" t="str">
        <f t="shared" si="107"/>
        <v/>
      </c>
      <c r="Q438" s="65"/>
      <c r="R438" s="66"/>
      <c r="S438" s="67" t="str">
        <f t="shared" si="108"/>
        <v/>
      </c>
      <c r="T438" s="68" t="str">
        <f t="shared" si="111"/>
        <v>Sin Iniciar</v>
      </c>
      <c r="U438" s="650" t="str">
        <f t="shared" si="112"/>
        <v>6</v>
      </c>
      <c r="V438" s="120"/>
      <c r="W438" s="71">
        <f t="shared" si="109"/>
        <v>1</v>
      </c>
      <c r="X438" s="703"/>
    </row>
    <row r="439" spans="1:24" s="5" customFormat="1" ht="29.25" hidden="1" customHeight="1" outlineLevel="2" thickBot="1" x14ac:dyDescent="0.3">
      <c r="A439" s="763"/>
      <c r="B439" s="766"/>
      <c r="C439" s="310" t="s">
        <v>896</v>
      </c>
      <c r="D439" s="311"/>
      <c r="E439" s="311"/>
      <c r="F439" s="312"/>
      <c r="G439" s="320" t="s">
        <v>944</v>
      </c>
      <c r="H439" s="310" t="s">
        <v>372</v>
      </c>
      <c r="I439" s="527"/>
      <c r="J439" s="397">
        <v>200</v>
      </c>
      <c r="K439" s="571"/>
      <c r="L439" s="572"/>
      <c r="M439" s="221" t="str">
        <f t="shared" si="110"/>
        <v/>
      </c>
      <c r="N439" s="62" t="str">
        <f t="shared" si="106"/>
        <v/>
      </c>
      <c r="O439" s="119"/>
      <c r="P439" s="64" t="str">
        <f t="shared" si="107"/>
        <v/>
      </c>
      <c r="Q439" s="65"/>
      <c r="R439" s="66"/>
      <c r="S439" s="67" t="str">
        <f t="shared" si="108"/>
        <v/>
      </c>
      <c r="T439" s="68" t="str">
        <f t="shared" si="111"/>
        <v>Sin Iniciar</v>
      </c>
      <c r="U439" s="650" t="str">
        <f t="shared" si="112"/>
        <v>6</v>
      </c>
      <c r="V439" s="120"/>
      <c r="W439" s="71">
        <f t="shared" si="109"/>
        <v>1</v>
      </c>
      <c r="X439" s="703"/>
    </row>
    <row r="440" spans="1:24" s="5" customFormat="1" ht="29.25" hidden="1" customHeight="1" outlineLevel="2" thickBot="1" x14ac:dyDescent="0.3">
      <c r="A440" s="763"/>
      <c r="B440" s="766"/>
      <c r="C440" s="310" t="s">
        <v>896</v>
      </c>
      <c r="D440" s="311"/>
      <c r="E440" s="311"/>
      <c r="F440" s="312"/>
      <c r="G440" s="320" t="s">
        <v>945</v>
      </c>
      <c r="H440" s="310" t="s">
        <v>372</v>
      </c>
      <c r="I440" s="527"/>
      <c r="J440" s="397">
        <v>3</v>
      </c>
      <c r="K440" s="571"/>
      <c r="L440" s="572"/>
      <c r="M440" s="221" t="str">
        <f t="shared" si="110"/>
        <v/>
      </c>
      <c r="N440" s="62" t="str">
        <f t="shared" si="106"/>
        <v/>
      </c>
      <c r="O440" s="119"/>
      <c r="P440" s="64" t="str">
        <f t="shared" si="107"/>
        <v/>
      </c>
      <c r="Q440" s="65"/>
      <c r="R440" s="66"/>
      <c r="S440" s="67" t="str">
        <f t="shared" si="108"/>
        <v/>
      </c>
      <c r="T440" s="68" t="str">
        <f t="shared" si="111"/>
        <v>Sin Iniciar</v>
      </c>
      <c r="U440" s="650" t="str">
        <f t="shared" si="112"/>
        <v>6</v>
      </c>
      <c r="V440" s="120"/>
      <c r="W440" s="71">
        <f t="shared" si="109"/>
        <v>1</v>
      </c>
      <c r="X440" s="703"/>
    </row>
    <row r="441" spans="1:24" s="5" customFormat="1" ht="29.25" hidden="1" customHeight="1" outlineLevel="2" thickBot="1" x14ac:dyDescent="0.3">
      <c r="A441" s="763"/>
      <c r="B441" s="766"/>
      <c r="C441" s="310" t="s">
        <v>896</v>
      </c>
      <c r="D441" s="311"/>
      <c r="E441" s="311"/>
      <c r="F441" s="312"/>
      <c r="G441" s="320" t="s">
        <v>946</v>
      </c>
      <c r="H441" s="310" t="s">
        <v>372</v>
      </c>
      <c r="I441" s="527"/>
      <c r="J441" s="397">
        <v>60</v>
      </c>
      <c r="K441" s="571"/>
      <c r="L441" s="572"/>
      <c r="M441" s="221" t="str">
        <f t="shared" si="110"/>
        <v/>
      </c>
      <c r="N441" s="62" t="str">
        <f t="shared" si="106"/>
        <v/>
      </c>
      <c r="O441" s="119"/>
      <c r="P441" s="64" t="str">
        <f t="shared" si="107"/>
        <v/>
      </c>
      <c r="Q441" s="65"/>
      <c r="R441" s="66"/>
      <c r="S441" s="67" t="str">
        <f t="shared" si="108"/>
        <v/>
      </c>
      <c r="T441" s="68" t="str">
        <f t="shared" si="111"/>
        <v>Sin Iniciar</v>
      </c>
      <c r="U441" s="650" t="str">
        <f t="shared" si="112"/>
        <v>6</v>
      </c>
      <c r="V441" s="120"/>
      <c r="W441" s="71">
        <f t="shared" si="109"/>
        <v>1</v>
      </c>
      <c r="X441" s="703"/>
    </row>
    <row r="442" spans="1:24" s="5" customFormat="1" ht="29.25" hidden="1" customHeight="1" outlineLevel="2" thickBot="1" x14ac:dyDescent="0.3">
      <c r="A442" s="763"/>
      <c r="B442" s="766"/>
      <c r="C442" s="310" t="s">
        <v>896</v>
      </c>
      <c r="D442" s="311"/>
      <c r="E442" s="311"/>
      <c r="F442" s="312"/>
      <c r="G442" s="320" t="s">
        <v>947</v>
      </c>
      <c r="H442" s="310" t="s">
        <v>372</v>
      </c>
      <c r="I442" s="527"/>
      <c r="J442" s="397">
        <v>60</v>
      </c>
      <c r="K442" s="571"/>
      <c r="L442" s="572"/>
      <c r="M442" s="221" t="str">
        <f t="shared" si="110"/>
        <v/>
      </c>
      <c r="N442" s="62" t="str">
        <f t="shared" si="106"/>
        <v/>
      </c>
      <c r="O442" s="119"/>
      <c r="P442" s="64" t="str">
        <f t="shared" si="107"/>
        <v/>
      </c>
      <c r="Q442" s="65"/>
      <c r="R442" s="66"/>
      <c r="S442" s="67" t="str">
        <f t="shared" si="108"/>
        <v/>
      </c>
      <c r="T442" s="68" t="str">
        <f t="shared" si="111"/>
        <v>Sin Iniciar</v>
      </c>
      <c r="U442" s="650" t="str">
        <f t="shared" si="112"/>
        <v>6</v>
      </c>
      <c r="V442" s="120"/>
      <c r="W442" s="71">
        <f t="shared" si="109"/>
        <v>1</v>
      </c>
      <c r="X442" s="703"/>
    </row>
    <row r="443" spans="1:24" s="5" customFormat="1" ht="29.25" hidden="1" customHeight="1" outlineLevel="2" thickBot="1" x14ac:dyDescent="0.3">
      <c r="A443" s="763"/>
      <c r="B443" s="766"/>
      <c r="C443" s="310" t="s">
        <v>896</v>
      </c>
      <c r="D443" s="311"/>
      <c r="E443" s="311"/>
      <c r="F443" s="312"/>
      <c r="G443" s="320" t="s">
        <v>948</v>
      </c>
      <c r="H443" s="310" t="s">
        <v>372</v>
      </c>
      <c r="I443" s="527"/>
      <c r="J443" s="397">
        <v>60</v>
      </c>
      <c r="K443" s="571"/>
      <c r="L443" s="572"/>
      <c r="M443" s="221" t="str">
        <f t="shared" si="110"/>
        <v/>
      </c>
      <c r="N443" s="62" t="str">
        <f t="shared" si="106"/>
        <v/>
      </c>
      <c r="O443" s="119"/>
      <c r="P443" s="64" t="str">
        <f t="shared" si="107"/>
        <v/>
      </c>
      <c r="Q443" s="65"/>
      <c r="R443" s="66"/>
      <c r="S443" s="67" t="str">
        <f t="shared" si="108"/>
        <v/>
      </c>
      <c r="T443" s="68" t="str">
        <f t="shared" si="111"/>
        <v>Sin Iniciar</v>
      </c>
      <c r="U443" s="650" t="str">
        <f t="shared" si="112"/>
        <v>6</v>
      </c>
      <c r="V443" s="120"/>
      <c r="W443" s="71">
        <f t="shared" si="109"/>
        <v>1</v>
      </c>
      <c r="X443" s="703"/>
    </row>
    <row r="444" spans="1:24" s="5" customFormat="1" ht="29.25" hidden="1" customHeight="1" outlineLevel="2" thickBot="1" x14ac:dyDescent="0.3">
      <c r="A444" s="763"/>
      <c r="B444" s="766"/>
      <c r="C444" s="310" t="s">
        <v>896</v>
      </c>
      <c r="D444" s="311"/>
      <c r="E444" s="311"/>
      <c r="F444" s="312"/>
      <c r="G444" s="320" t="s">
        <v>949</v>
      </c>
      <c r="H444" s="310" t="s">
        <v>372</v>
      </c>
      <c r="I444" s="527"/>
      <c r="J444" s="397">
        <v>60</v>
      </c>
      <c r="K444" s="571"/>
      <c r="L444" s="572"/>
      <c r="M444" s="221" t="str">
        <f t="shared" si="110"/>
        <v/>
      </c>
      <c r="N444" s="62" t="str">
        <f t="shared" si="106"/>
        <v/>
      </c>
      <c r="O444" s="119"/>
      <c r="P444" s="64" t="str">
        <f t="shared" si="107"/>
        <v/>
      </c>
      <c r="Q444" s="65"/>
      <c r="R444" s="66"/>
      <c r="S444" s="67" t="str">
        <f t="shared" si="108"/>
        <v/>
      </c>
      <c r="T444" s="68" t="str">
        <f t="shared" si="111"/>
        <v>Sin Iniciar</v>
      </c>
      <c r="U444" s="650" t="str">
        <f t="shared" si="112"/>
        <v>6</v>
      </c>
      <c r="V444" s="120"/>
      <c r="W444" s="71">
        <f t="shared" si="109"/>
        <v>1</v>
      </c>
      <c r="X444" s="703"/>
    </row>
    <row r="445" spans="1:24" s="5" customFormat="1" ht="29.25" hidden="1" customHeight="1" outlineLevel="2" thickBot="1" x14ac:dyDescent="0.3">
      <c r="A445" s="763"/>
      <c r="B445" s="766"/>
      <c r="C445" s="310" t="s">
        <v>896</v>
      </c>
      <c r="D445" s="311"/>
      <c r="E445" s="311"/>
      <c r="F445" s="312"/>
      <c r="G445" s="320" t="s">
        <v>950</v>
      </c>
      <c r="H445" s="310" t="s">
        <v>372</v>
      </c>
      <c r="I445" s="527"/>
      <c r="J445" s="397">
        <v>60</v>
      </c>
      <c r="K445" s="571"/>
      <c r="L445" s="572"/>
      <c r="M445" s="221" t="str">
        <f t="shared" si="110"/>
        <v/>
      </c>
      <c r="N445" s="62" t="str">
        <f t="shared" si="106"/>
        <v/>
      </c>
      <c r="O445" s="119"/>
      <c r="P445" s="64" t="str">
        <f t="shared" si="107"/>
        <v/>
      </c>
      <c r="Q445" s="65"/>
      <c r="R445" s="66"/>
      <c r="S445" s="67" t="str">
        <f t="shared" si="108"/>
        <v/>
      </c>
      <c r="T445" s="68" t="str">
        <f t="shared" si="111"/>
        <v>Sin Iniciar</v>
      </c>
      <c r="U445" s="650" t="str">
        <f t="shared" si="112"/>
        <v>6</v>
      </c>
      <c r="V445" s="120"/>
      <c r="W445" s="71">
        <f t="shared" si="109"/>
        <v>1</v>
      </c>
      <c r="X445" s="703"/>
    </row>
    <row r="446" spans="1:24" s="5" customFormat="1" ht="29.25" hidden="1" customHeight="1" outlineLevel="2" thickBot="1" x14ac:dyDescent="0.3">
      <c r="A446" s="763"/>
      <c r="B446" s="766"/>
      <c r="C446" s="310" t="s">
        <v>896</v>
      </c>
      <c r="D446" s="311"/>
      <c r="E446" s="311"/>
      <c r="F446" s="312"/>
      <c r="G446" s="320" t="s">
        <v>951</v>
      </c>
      <c r="H446" s="310" t="s">
        <v>372</v>
      </c>
      <c r="I446" s="527"/>
      <c r="J446" s="397">
        <v>30</v>
      </c>
      <c r="K446" s="571"/>
      <c r="L446" s="572"/>
      <c r="M446" s="221" t="str">
        <f t="shared" si="110"/>
        <v/>
      </c>
      <c r="N446" s="62" t="str">
        <f t="shared" si="106"/>
        <v/>
      </c>
      <c r="O446" s="119"/>
      <c r="P446" s="64" t="str">
        <f t="shared" si="107"/>
        <v/>
      </c>
      <c r="Q446" s="65"/>
      <c r="R446" s="66"/>
      <c r="S446" s="67" t="str">
        <f t="shared" si="108"/>
        <v/>
      </c>
      <c r="T446" s="68" t="str">
        <f t="shared" si="111"/>
        <v>Sin Iniciar</v>
      </c>
      <c r="U446" s="650" t="str">
        <f t="shared" si="112"/>
        <v>6</v>
      </c>
      <c r="V446" s="120"/>
      <c r="W446" s="71">
        <f t="shared" si="109"/>
        <v>1</v>
      </c>
      <c r="X446" s="703"/>
    </row>
    <row r="447" spans="1:24" s="5" customFormat="1" ht="29.25" hidden="1" customHeight="1" outlineLevel="2" thickBot="1" x14ac:dyDescent="0.3">
      <c r="A447" s="763"/>
      <c r="B447" s="766"/>
      <c r="C447" s="310" t="s">
        <v>896</v>
      </c>
      <c r="D447" s="311"/>
      <c r="E447" s="311"/>
      <c r="F447" s="312"/>
      <c r="G447" s="320" t="s">
        <v>952</v>
      </c>
      <c r="H447" s="310" t="s">
        <v>372</v>
      </c>
      <c r="I447" s="527"/>
      <c r="J447" s="397">
        <v>100</v>
      </c>
      <c r="K447" s="571"/>
      <c r="L447" s="572"/>
      <c r="M447" s="221" t="str">
        <f t="shared" si="110"/>
        <v/>
      </c>
      <c r="N447" s="62" t="str">
        <f t="shared" si="106"/>
        <v/>
      </c>
      <c r="O447" s="119"/>
      <c r="P447" s="64" t="str">
        <f t="shared" si="107"/>
        <v/>
      </c>
      <c r="Q447" s="65"/>
      <c r="R447" s="66"/>
      <c r="S447" s="67" t="str">
        <f t="shared" si="108"/>
        <v/>
      </c>
      <c r="T447" s="68" t="str">
        <f t="shared" si="111"/>
        <v>Sin Iniciar</v>
      </c>
      <c r="U447" s="650" t="str">
        <f t="shared" si="112"/>
        <v>6</v>
      </c>
      <c r="V447" s="120"/>
      <c r="W447" s="71">
        <f t="shared" si="109"/>
        <v>1</v>
      </c>
      <c r="X447" s="703"/>
    </row>
    <row r="448" spans="1:24" s="5" customFormat="1" ht="29.25" hidden="1" customHeight="1" outlineLevel="2" thickBot="1" x14ac:dyDescent="0.3">
      <c r="A448" s="763"/>
      <c r="B448" s="766"/>
      <c r="C448" s="310" t="s">
        <v>896</v>
      </c>
      <c r="D448" s="311"/>
      <c r="E448" s="311"/>
      <c r="F448" s="312"/>
      <c r="G448" s="320" t="s">
        <v>953</v>
      </c>
      <c r="H448" s="310" t="s">
        <v>372</v>
      </c>
      <c r="I448" s="527"/>
      <c r="J448" s="397">
        <v>100</v>
      </c>
      <c r="K448" s="571"/>
      <c r="L448" s="572"/>
      <c r="M448" s="221" t="str">
        <f t="shared" si="110"/>
        <v/>
      </c>
      <c r="N448" s="62" t="str">
        <f t="shared" si="106"/>
        <v/>
      </c>
      <c r="O448" s="119"/>
      <c r="P448" s="64" t="str">
        <f t="shared" si="107"/>
        <v/>
      </c>
      <c r="Q448" s="65"/>
      <c r="R448" s="66"/>
      <c r="S448" s="67" t="str">
        <f t="shared" si="108"/>
        <v/>
      </c>
      <c r="T448" s="68" t="str">
        <f t="shared" si="111"/>
        <v>Sin Iniciar</v>
      </c>
      <c r="U448" s="650" t="str">
        <f t="shared" si="112"/>
        <v>6</v>
      </c>
      <c r="V448" s="120"/>
      <c r="W448" s="71">
        <f t="shared" si="109"/>
        <v>1</v>
      </c>
      <c r="X448" s="703"/>
    </row>
    <row r="449" spans="1:24" s="5" customFormat="1" ht="29.25" hidden="1" customHeight="1" outlineLevel="2" thickBot="1" x14ac:dyDescent="0.3">
      <c r="A449" s="763"/>
      <c r="B449" s="766"/>
      <c r="C449" s="310" t="s">
        <v>896</v>
      </c>
      <c r="D449" s="311"/>
      <c r="E449" s="311"/>
      <c r="F449" s="312"/>
      <c r="G449" s="320" t="s">
        <v>954</v>
      </c>
      <c r="H449" s="310" t="s">
        <v>372</v>
      </c>
      <c r="I449" s="527"/>
      <c r="J449" s="397">
        <v>6</v>
      </c>
      <c r="K449" s="571"/>
      <c r="L449" s="572"/>
      <c r="M449" s="221" t="str">
        <f t="shared" si="110"/>
        <v/>
      </c>
      <c r="N449" s="62" t="str">
        <f t="shared" si="106"/>
        <v/>
      </c>
      <c r="O449" s="119"/>
      <c r="P449" s="64" t="str">
        <f t="shared" si="107"/>
        <v/>
      </c>
      <c r="Q449" s="65"/>
      <c r="R449" s="66"/>
      <c r="S449" s="67" t="str">
        <f t="shared" si="108"/>
        <v/>
      </c>
      <c r="T449" s="68" t="str">
        <f t="shared" si="111"/>
        <v>Sin Iniciar</v>
      </c>
      <c r="U449" s="650" t="str">
        <f t="shared" si="112"/>
        <v>6</v>
      </c>
      <c r="V449" s="120"/>
      <c r="W449" s="71">
        <f t="shared" si="109"/>
        <v>1</v>
      </c>
      <c r="X449" s="703"/>
    </row>
    <row r="450" spans="1:24" s="5" customFormat="1" ht="29.25" hidden="1" customHeight="1" outlineLevel="2" thickBot="1" x14ac:dyDescent="0.3">
      <c r="A450" s="763"/>
      <c r="B450" s="766"/>
      <c r="C450" s="310" t="s">
        <v>896</v>
      </c>
      <c r="D450" s="311"/>
      <c r="E450" s="311"/>
      <c r="F450" s="312"/>
      <c r="G450" s="320" t="s">
        <v>955</v>
      </c>
      <c r="H450" s="310" t="s">
        <v>372</v>
      </c>
      <c r="I450" s="527"/>
      <c r="J450" s="397">
        <v>2</v>
      </c>
      <c r="K450" s="571"/>
      <c r="L450" s="572"/>
      <c r="M450" s="221" t="str">
        <f t="shared" si="110"/>
        <v/>
      </c>
      <c r="N450" s="62" t="str">
        <f t="shared" si="106"/>
        <v/>
      </c>
      <c r="O450" s="119"/>
      <c r="P450" s="64" t="str">
        <f t="shared" si="107"/>
        <v/>
      </c>
      <c r="Q450" s="65"/>
      <c r="R450" s="66"/>
      <c r="S450" s="67" t="str">
        <f t="shared" si="108"/>
        <v/>
      </c>
      <c r="T450" s="68" t="str">
        <f t="shared" si="111"/>
        <v>Sin Iniciar</v>
      </c>
      <c r="U450" s="650" t="str">
        <f t="shared" si="112"/>
        <v>6</v>
      </c>
      <c r="V450" s="120"/>
      <c r="W450" s="71">
        <f t="shared" si="109"/>
        <v>1</v>
      </c>
      <c r="X450" s="703"/>
    </row>
    <row r="451" spans="1:24" s="5" customFormat="1" ht="29.25" hidden="1" customHeight="1" outlineLevel="2" thickBot="1" x14ac:dyDescent="0.3">
      <c r="A451" s="763"/>
      <c r="B451" s="766"/>
      <c r="C451" s="310" t="s">
        <v>896</v>
      </c>
      <c r="D451" s="311"/>
      <c r="E451" s="311"/>
      <c r="F451" s="312"/>
      <c r="G451" s="320" t="s">
        <v>956</v>
      </c>
      <c r="H451" s="310" t="s">
        <v>372</v>
      </c>
      <c r="I451" s="527"/>
      <c r="J451" s="397">
        <v>500</v>
      </c>
      <c r="K451" s="571"/>
      <c r="L451" s="572"/>
      <c r="M451" s="221" t="str">
        <f t="shared" si="110"/>
        <v/>
      </c>
      <c r="N451" s="62" t="str">
        <f t="shared" ref="N451:N514" si="113">+IF(D451="","",IF(AND(MONTH($C$2)&gt;=MONTH(D451),MONTH($C$2)&lt;=MONTH(E451)),"X",""))</f>
        <v/>
      </c>
      <c r="O451" s="119"/>
      <c r="P451" s="64" t="str">
        <f t="shared" si="107"/>
        <v/>
      </c>
      <c r="Q451" s="65"/>
      <c r="R451" s="66"/>
      <c r="S451" s="67" t="str">
        <f t="shared" si="108"/>
        <v/>
      </c>
      <c r="T451" s="68" t="str">
        <f t="shared" si="111"/>
        <v>Sin Iniciar</v>
      </c>
      <c r="U451" s="650" t="str">
        <f t="shared" si="112"/>
        <v>6</v>
      </c>
      <c r="V451" s="120"/>
      <c r="W451" s="71">
        <f t="shared" si="109"/>
        <v>1</v>
      </c>
      <c r="X451" s="703"/>
    </row>
    <row r="452" spans="1:24" s="5" customFormat="1" ht="29.25" hidden="1" customHeight="1" outlineLevel="2" thickBot="1" x14ac:dyDescent="0.3">
      <c r="A452" s="763"/>
      <c r="B452" s="766"/>
      <c r="C452" s="310" t="s">
        <v>896</v>
      </c>
      <c r="D452" s="311"/>
      <c r="E452" s="311"/>
      <c r="F452" s="312"/>
      <c r="G452" s="320" t="s">
        <v>957</v>
      </c>
      <c r="H452" s="310" t="s">
        <v>372</v>
      </c>
      <c r="I452" s="527"/>
      <c r="J452" s="397">
        <v>500</v>
      </c>
      <c r="K452" s="571"/>
      <c r="L452" s="572"/>
      <c r="M452" s="221" t="str">
        <f t="shared" si="110"/>
        <v/>
      </c>
      <c r="N452" s="62" t="str">
        <f t="shared" si="113"/>
        <v/>
      </c>
      <c r="O452" s="119"/>
      <c r="P452" s="64" t="str">
        <f t="shared" si="107"/>
        <v/>
      </c>
      <c r="Q452" s="65"/>
      <c r="R452" s="66"/>
      <c r="S452" s="67" t="str">
        <f t="shared" si="108"/>
        <v/>
      </c>
      <c r="T452" s="68" t="str">
        <f t="shared" si="111"/>
        <v>Sin Iniciar</v>
      </c>
      <c r="U452" s="650" t="str">
        <f t="shared" si="112"/>
        <v>6</v>
      </c>
      <c r="V452" s="120"/>
      <c r="W452" s="71">
        <f t="shared" si="109"/>
        <v>1</v>
      </c>
      <c r="X452" s="703"/>
    </row>
    <row r="453" spans="1:24" s="5" customFormat="1" ht="29.25" hidden="1" customHeight="1" outlineLevel="2" thickBot="1" x14ac:dyDescent="0.3">
      <c r="A453" s="763"/>
      <c r="B453" s="766"/>
      <c r="C453" s="310" t="s">
        <v>896</v>
      </c>
      <c r="D453" s="311"/>
      <c r="E453" s="311"/>
      <c r="F453" s="312"/>
      <c r="G453" s="320" t="s">
        <v>958</v>
      </c>
      <c r="H453" s="310" t="s">
        <v>372</v>
      </c>
      <c r="I453" s="527"/>
      <c r="J453" s="397">
        <v>20</v>
      </c>
      <c r="K453" s="571"/>
      <c r="L453" s="572"/>
      <c r="M453" s="221" t="str">
        <f t="shared" si="110"/>
        <v/>
      </c>
      <c r="N453" s="62" t="str">
        <f t="shared" si="113"/>
        <v/>
      </c>
      <c r="O453" s="119"/>
      <c r="P453" s="64" t="str">
        <f t="shared" si="107"/>
        <v/>
      </c>
      <c r="Q453" s="65"/>
      <c r="R453" s="66"/>
      <c r="S453" s="67" t="str">
        <f t="shared" si="108"/>
        <v/>
      </c>
      <c r="T453" s="68" t="str">
        <f t="shared" si="111"/>
        <v>Sin Iniciar</v>
      </c>
      <c r="U453" s="650" t="str">
        <f t="shared" si="112"/>
        <v>6</v>
      </c>
      <c r="V453" s="120"/>
      <c r="W453" s="71">
        <f t="shared" si="109"/>
        <v>1</v>
      </c>
      <c r="X453" s="703"/>
    </row>
    <row r="454" spans="1:24" s="5" customFormat="1" ht="29.25" hidden="1" customHeight="1" outlineLevel="2" thickBot="1" x14ac:dyDescent="0.3">
      <c r="A454" s="763"/>
      <c r="B454" s="766"/>
      <c r="C454" s="310" t="s">
        <v>896</v>
      </c>
      <c r="D454" s="311"/>
      <c r="E454" s="311"/>
      <c r="F454" s="312"/>
      <c r="G454" s="320" t="s">
        <v>959</v>
      </c>
      <c r="H454" s="310" t="s">
        <v>372</v>
      </c>
      <c r="I454" s="527"/>
      <c r="J454" s="314">
        <v>100</v>
      </c>
      <c r="K454" s="571"/>
      <c r="L454" s="572"/>
      <c r="M454" s="221" t="str">
        <f t="shared" si="110"/>
        <v/>
      </c>
      <c r="N454" s="62" t="str">
        <f t="shared" si="113"/>
        <v/>
      </c>
      <c r="O454" s="119"/>
      <c r="P454" s="64" t="str">
        <f t="shared" si="107"/>
        <v/>
      </c>
      <c r="Q454" s="65"/>
      <c r="R454" s="66"/>
      <c r="S454" s="67" t="str">
        <f t="shared" si="108"/>
        <v/>
      </c>
      <c r="T454" s="68" t="str">
        <f t="shared" si="111"/>
        <v>Sin Iniciar</v>
      </c>
      <c r="U454" s="650" t="str">
        <f t="shared" si="112"/>
        <v>6</v>
      </c>
      <c r="V454" s="120"/>
      <c r="W454" s="71">
        <f t="shared" si="109"/>
        <v>1</v>
      </c>
      <c r="X454" s="703"/>
    </row>
    <row r="455" spans="1:24" s="5" customFormat="1" ht="29.25" hidden="1" customHeight="1" outlineLevel="2" thickBot="1" x14ac:dyDescent="0.3">
      <c r="A455" s="763"/>
      <c r="B455" s="766"/>
      <c r="C455" s="310" t="s">
        <v>896</v>
      </c>
      <c r="D455" s="311"/>
      <c r="E455" s="311"/>
      <c r="F455" s="312"/>
      <c r="G455" s="320" t="s">
        <v>960</v>
      </c>
      <c r="H455" s="310" t="s">
        <v>372</v>
      </c>
      <c r="I455" s="527"/>
      <c r="J455" s="314">
        <v>15</v>
      </c>
      <c r="K455" s="571"/>
      <c r="L455" s="572"/>
      <c r="M455" s="221" t="str">
        <f t="shared" si="110"/>
        <v/>
      </c>
      <c r="N455" s="62" t="str">
        <f t="shared" si="113"/>
        <v/>
      </c>
      <c r="O455" s="119"/>
      <c r="P455" s="64" t="str">
        <f t="shared" si="107"/>
        <v/>
      </c>
      <c r="Q455" s="65"/>
      <c r="R455" s="66"/>
      <c r="S455" s="67" t="str">
        <f t="shared" si="108"/>
        <v/>
      </c>
      <c r="T455" s="68" t="str">
        <f t="shared" si="111"/>
        <v>Sin Iniciar</v>
      </c>
      <c r="U455" s="650" t="str">
        <f t="shared" si="112"/>
        <v>6</v>
      </c>
      <c r="V455" s="120"/>
      <c r="W455" s="71">
        <f t="shared" si="109"/>
        <v>1</v>
      </c>
      <c r="X455" s="703"/>
    </row>
    <row r="456" spans="1:24" s="5" customFormat="1" ht="29.25" hidden="1" customHeight="1" outlineLevel="2" thickBot="1" x14ac:dyDescent="0.3">
      <c r="A456" s="763"/>
      <c r="B456" s="766"/>
      <c r="C456" s="310" t="s">
        <v>896</v>
      </c>
      <c r="D456" s="311"/>
      <c r="E456" s="311"/>
      <c r="F456" s="312"/>
      <c r="G456" s="320" t="s">
        <v>961</v>
      </c>
      <c r="H456" s="310" t="s">
        <v>372</v>
      </c>
      <c r="I456" s="527"/>
      <c r="J456" s="314">
        <v>5</v>
      </c>
      <c r="K456" s="571"/>
      <c r="L456" s="572"/>
      <c r="M456" s="221" t="str">
        <f t="shared" si="110"/>
        <v/>
      </c>
      <c r="N456" s="62" t="str">
        <f t="shared" si="113"/>
        <v/>
      </c>
      <c r="O456" s="119"/>
      <c r="P456" s="64" t="str">
        <f t="shared" si="107"/>
        <v/>
      </c>
      <c r="Q456" s="65"/>
      <c r="R456" s="66"/>
      <c r="S456" s="67" t="str">
        <f t="shared" si="108"/>
        <v/>
      </c>
      <c r="T456" s="68" t="str">
        <f t="shared" si="111"/>
        <v>Sin Iniciar</v>
      </c>
      <c r="U456" s="650" t="str">
        <f t="shared" si="112"/>
        <v>6</v>
      </c>
      <c r="V456" s="120"/>
      <c r="W456" s="71">
        <f t="shared" si="109"/>
        <v>1</v>
      </c>
      <c r="X456" s="703"/>
    </row>
    <row r="457" spans="1:24" s="5" customFormat="1" ht="29.25" hidden="1" customHeight="1" outlineLevel="2" thickBot="1" x14ac:dyDescent="0.3">
      <c r="A457" s="763"/>
      <c r="B457" s="766"/>
      <c r="C457" s="310" t="s">
        <v>896</v>
      </c>
      <c r="D457" s="311"/>
      <c r="E457" s="311"/>
      <c r="F457" s="312"/>
      <c r="G457" s="320" t="s">
        <v>962</v>
      </c>
      <c r="H457" s="310" t="s">
        <v>372</v>
      </c>
      <c r="I457" s="527"/>
      <c r="J457" s="314">
        <v>10</v>
      </c>
      <c r="K457" s="571"/>
      <c r="L457" s="572"/>
      <c r="M457" s="221" t="str">
        <f t="shared" si="110"/>
        <v/>
      </c>
      <c r="N457" s="62" t="str">
        <f t="shared" si="113"/>
        <v/>
      </c>
      <c r="O457" s="119"/>
      <c r="P457" s="64" t="str">
        <f t="shared" ref="P457:P520" si="114">+IF(N457="","",IFERROR(IF(MONTH($C$2)&lt;MONTH(D457),"",IF(E457&lt;$C$2,1,IF(D457&lt;$C$2,($C$2-D457)/(E457-D457),0))),0))</f>
        <v/>
      </c>
      <c r="Q457" s="65"/>
      <c r="R457" s="66"/>
      <c r="S457" s="67" t="str">
        <f t="shared" ref="S457:S520" si="115">IF(P457="","",IF(Q457&gt;P457,1,(Q457/P457)))</f>
        <v/>
      </c>
      <c r="T457" s="68" t="str">
        <f t="shared" si="111"/>
        <v>Sin Iniciar</v>
      </c>
      <c r="U457" s="650" t="str">
        <f t="shared" si="112"/>
        <v>6</v>
      </c>
      <c r="V457" s="120"/>
      <c r="W457" s="71">
        <f t="shared" si="109"/>
        <v>1</v>
      </c>
      <c r="X457" s="703"/>
    </row>
    <row r="458" spans="1:24" s="5" customFormat="1" ht="29.25" hidden="1" customHeight="1" outlineLevel="2" thickBot="1" x14ac:dyDescent="0.3">
      <c r="A458" s="763"/>
      <c r="B458" s="766"/>
      <c r="C458" s="310" t="s">
        <v>896</v>
      </c>
      <c r="D458" s="311"/>
      <c r="E458" s="311"/>
      <c r="F458" s="312"/>
      <c r="G458" s="320" t="s">
        <v>963</v>
      </c>
      <c r="H458" s="310" t="s">
        <v>372</v>
      </c>
      <c r="I458" s="527"/>
      <c r="J458" s="314">
        <v>30</v>
      </c>
      <c r="K458" s="571"/>
      <c r="L458" s="572"/>
      <c r="M458" s="221" t="str">
        <f t="shared" si="110"/>
        <v/>
      </c>
      <c r="N458" s="62" t="str">
        <f t="shared" si="113"/>
        <v/>
      </c>
      <c r="O458" s="119"/>
      <c r="P458" s="64" t="str">
        <f t="shared" si="114"/>
        <v/>
      </c>
      <c r="Q458" s="65"/>
      <c r="R458" s="66"/>
      <c r="S458" s="67" t="str">
        <f t="shared" si="115"/>
        <v/>
      </c>
      <c r="T458" s="68" t="str">
        <f t="shared" si="111"/>
        <v>Sin Iniciar</v>
      </c>
      <c r="U458" s="650" t="str">
        <f t="shared" si="112"/>
        <v>6</v>
      </c>
      <c r="V458" s="120"/>
      <c r="W458" s="71">
        <f t="shared" si="109"/>
        <v>1</v>
      </c>
      <c r="X458" s="703"/>
    </row>
    <row r="459" spans="1:24" s="5" customFormat="1" ht="29.25" hidden="1" customHeight="1" outlineLevel="2" thickBot="1" x14ac:dyDescent="0.3">
      <c r="A459" s="763"/>
      <c r="B459" s="766"/>
      <c r="C459" s="310" t="s">
        <v>896</v>
      </c>
      <c r="D459" s="311"/>
      <c r="E459" s="311"/>
      <c r="F459" s="312"/>
      <c r="G459" s="320" t="s">
        <v>964</v>
      </c>
      <c r="H459" s="310" t="s">
        <v>372</v>
      </c>
      <c r="I459" s="527"/>
      <c r="J459" s="314">
        <v>90</v>
      </c>
      <c r="K459" s="571"/>
      <c r="L459" s="572"/>
      <c r="M459" s="221" t="str">
        <f t="shared" si="110"/>
        <v/>
      </c>
      <c r="N459" s="62" t="str">
        <f t="shared" si="113"/>
        <v/>
      </c>
      <c r="O459" s="119"/>
      <c r="P459" s="64" t="str">
        <f t="shared" si="114"/>
        <v/>
      </c>
      <c r="Q459" s="65"/>
      <c r="R459" s="66"/>
      <c r="S459" s="67" t="str">
        <f t="shared" si="115"/>
        <v/>
      </c>
      <c r="T459" s="68" t="str">
        <f t="shared" si="111"/>
        <v>Sin Iniciar</v>
      </c>
      <c r="U459" s="650" t="str">
        <f t="shared" si="112"/>
        <v>6</v>
      </c>
      <c r="V459" s="120"/>
      <c r="W459" s="71">
        <f t="shared" si="109"/>
        <v>1</v>
      </c>
      <c r="X459" s="703"/>
    </row>
    <row r="460" spans="1:24" s="5" customFormat="1" ht="29.25" hidden="1" customHeight="1" outlineLevel="2" thickBot="1" x14ac:dyDescent="0.3">
      <c r="A460" s="763"/>
      <c r="B460" s="766"/>
      <c r="C460" s="310" t="s">
        <v>896</v>
      </c>
      <c r="D460" s="311"/>
      <c r="E460" s="311"/>
      <c r="F460" s="312"/>
      <c r="G460" s="320" t="s">
        <v>965</v>
      </c>
      <c r="H460" s="310" t="s">
        <v>372</v>
      </c>
      <c r="I460" s="527"/>
      <c r="J460" s="314">
        <v>100</v>
      </c>
      <c r="K460" s="571"/>
      <c r="L460" s="572"/>
      <c r="M460" s="221" t="str">
        <f t="shared" si="110"/>
        <v/>
      </c>
      <c r="N460" s="62" t="str">
        <f t="shared" si="113"/>
        <v/>
      </c>
      <c r="O460" s="119"/>
      <c r="P460" s="64" t="str">
        <f t="shared" si="114"/>
        <v/>
      </c>
      <c r="Q460" s="65"/>
      <c r="R460" s="66"/>
      <c r="S460" s="67" t="str">
        <f t="shared" si="115"/>
        <v/>
      </c>
      <c r="T460" s="68" t="str">
        <f t="shared" si="111"/>
        <v>Sin Iniciar</v>
      </c>
      <c r="U460" s="650" t="str">
        <f t="shared" si="112"/>
        <v>6</v>
      </c>
      <c r="V460" s="120"/>
      <c r="W460" s="71">
        <f t="shared" si="109"/>
        <v>1</v>
      </c>
      <c r="X460" s="703"/>
    </row>
    <row r="461" spans="1:24" s="5" customFormat="1" ht="29.25" hidden="1" customHeight="1" outlineLevel="2" thickBot="1" x14ac:dyDescent="0.3">
      <c r="A461" s="763"/>
      <c r="B461" s="766"/>
      <c r="C461" s="310" t="s">
        <v>896</v>
      </c>
      <c r="D461" s="311"/>
      <c r="E461" s="311"/>
      <c r="F461" s="312"/>
      <c r="G461" s="320" t="s">
        <v>966</v>
      </c>
      <c r="H461" s="310" t="s">
        <v>372</v>
      </c>
      <c r="I461" s="527"/>
      <c r="J461" s="314">
        <v>300</v>
      </c>
      <c r="K461" s="571"/>
      <c r="L461" s="572"/>
      <c r="M461" s="221" t="str">
        <f t="shared" si="110"/>
        <v/>
      </c>
      <c r="N461" s="62" t="str">
        <f t="shared" si="113"/>
        <v/>
      </c>
      <c r="O461" s="119"/>
      <c r="P461" s="64" t="str">
        <f t="shared" si="114"/>
        <v/>
      </c>
      <c r="Q461" s="65"/>
      <c r="R461" s="66"/>
      <c r="S461" s="67" t="str">
        <f t="shared" si="115"/>
        <v/>
      </c>
      <c r="T461" s="68" t="str">
        <f t="shared" si="111"/>
        <v>Sin Iniciar</v>
      </c>
      <c r="U461" s="650" t="str">
        <f t="shared" si="112"/>
        <v>6</v>
      </c>
      <c r="V461" s="120"/>
      <c r="W461" s="71">
        <f t="shared" si="109"/>
        <v>1</v>
      </c>
      <c r="X461" s="703"/>
    </row>
    <row r="462" spans="1:24" s="5" customFormat="1" ht="29.25" hidden="1" customHeight="1" outlineLevel="2" thickBot="1" x14ac:dyDescent="0.3">
      <c r="A462" s="763"/>
      <c r="B462" s="766"/>
      <c r="C462" s="310" t="s">
        <v>896</v>
      </c>
      <c r="D462" s="311"/>
      <c r="E462" s="311"/>
      <c r="F462" s="312"/>
      <c r="G462" s="320" t="s">
        <v>967</v>
      </c>
      <c r="H462" s="310" t="s">
        <v>372</v>
      </c>
      <c r="I462" s="527"/>
      <c r="J462" s="314">
        <v>100</v>
      </c>
      <c r="K462" s="571"/>
      <c r="L462" s="572"/>
      <c r="M462" s="221" t="str">
        <f t="shared" si="110"/>
        <v/>
      </c>
      <c r="N462" s="62" t="str">
        <f t="shared" si="113"/>
        <v/>
      </c>
      <c r="O462" s="119"/>
      <c r="P462" s="64" t="str">
        <f t="shared" si="114"/>
        <v/>
      </c>
      <c r="Q462" s="65"/>
      <c r="R462" s="66"/>
      <c r="S462" s="67" t="str">
        <f t="shared" si="115"/>
        <v/>
      </c>
      <c r="T462" s="68" t="str">
        <f t="shared" si="111"/>
        <v>Sin Iniciar</v>
      </c>
      <c r="U462" s="650" t="str">
        <f t="shared" si="112"/>
        <v>6</v>
      </c>
      <c r="V462" s="120"/>
      <c r="W462" s="71">
        <f t="shared" si="109"/>
        <v>1</v>
      </c>
      <c r="X462" s="703"/>
    </row>
    <row r="463" spans="1:24" s="5" customFormat="1" ht="29.25" hidden="1" customHeight="1" outlineLevel="2" thickBot="1" x14ac:dyDescent="0.3">
      <c r="A463" s="763"/>
      <c r="B463" s="766"/>
      <c r="C463" s="310" t="s">
        <v>896</v>
      </c>
      <c r="D463" s="311"/>
      <c r="E463" s="311"/>
      <c r="F463" s="312"/>
      <c r="G463" s="320" t="s">
        <v>968</v>
      </c>
      <c r="H463" s="310" t="s">
        <v>372</v>
      </c>
      <c r="I463" s="527"/>
      <c r="J463" s="314">
        <v>300</v>
      </c>
      <c r="K463" s="571"/>
      <c r="L463" s="572"/>
      <c r="M463" s="221" t="str">
        <f t="shared" si="110"/>
        <v/>
      </c>
      <c r="N463" s="62" t="str">
        <f t="shared" si="113"/>
        <v/>
      </c>
      <c r="O463" s="119"/>
      <c r="P463" s="64" t="str">
        <f t="shared" si="114"/>
        <v/>
      </c>
      <c r="Q463" s="65"/>
      <c r="R463" s="66"/>
      <c r="S463" s="67" t="str">
        <f t="shared" si="115"/>
        <v/>
      </c>
      <c r="T463" s="68" t="str">
        <f t="shared" si="111"/>
        <v>Sin Iniciar</v>
      </c>
      <c r="U463" s="650" t="str">
        <f t="shared" si="112"/>
        <v>6</v>
      </c>
      <c r="V463" s="120"/>
      <c r="W463" s="71">
        <f t="shared" si="109"/>
        <v>1</v>
      </c>
      <c r="X463" s="703"/>
    </row>
    <row r="464" spans="1:24" s="5" customFormat="1" ht="29.25" hidden="1" customHeight="1" outlineLevel="2" thickBot="1" x14ac:dyDescent="0.3">
      <c r="A464" s="763"/>
      <c r="B464" s="766"/>
      <c r="C464" s="310" t="s">
        <v>896</v>
      </c>
      <c r="D464" s="311"/>
      <c r="E464" s="311"/>
      <c r="F464" s="312"/>
      <c r="G464" s="320" t="s">
        <v>969</v>
      </c>
      <c r="H464" s="310" t="s">
        <v>372</v>
      </c>
      <c r="I464" s="527"/>
      <c r="J464" s="314">
        <v>300</v>
      </c>
      <c r="K464" s="571"/>
      <c r="L464" s="572"/>
      <c r="M464" s="221" t="str">
        <f t="shared" si="110"/>
        <v/>
      </c>
      <c r="N464" s="62" t="str">
        <f t="shared" si="113"/>
        <v/>
      </c>
      <c r="O464" s="119"/>
      <c r="P464" s="64" t="str">
        <f t="shared" si="114"/>
        <v/>
      </c>
      <c r="Q464" s="65"/>
      <c r="R464" s="66"/>
      <c r="S464" s="67" t="str">
        <f t="shared" si="115"/>
        <v/>
      </c>
      <c r="T464" s="68" t="str">
        <f t="shared" si="111"/>
        <v>Sin Iniciar</v>
      </c>
      <c r="U464" s="650" t="str">
        <f t="shared" si="112"/>
        <v>6</v>
      </c>
      <c r="V464" s="120"/>
      <c r="W464" s="71">
        <f t="shared" si="109"/>
        <v>1</v>
      </c>
      <c r="X464" s="703"/>
    </row>
    <row r="465" spans="1:24" s="5" customFormat="1" ht="29.25" hidden="1" customHeight="1" outlineLevel="2" thickBot="1" x14ac:dyDescent="0.3">
      <c r="A465" s="763"/>
      <c r="B465" s="766"/>
      <c r="C465" s="310" t="s">
        <v>896</v>
      </c>
      <c r="D465" s="311"/>
      <c r="E465" s="311"/>
      <c r="F465" s="312"/>
      <c r="G465" s="320" t="s">
        <v>970</v>
      </c>
      <c r="H465" s="310" t="s">
        <v>372</v>
      </c>
      <c r="I465" s="527"/>
      <c r="J465" s="314">
        <v>300</v>
      </c>
      <c r="K465" s="571"/>
      <c r="L465" s="572"/>
      <c r="M465" s="221" t="str">
        <f t="shared" si="110"/>
        <v/>
      </c>
      <c r="N465" s="62" t="str">
        <f t="shared" si="113"/>
        <v/>
      </c>
      <c r="O465" s="119"/>
      <c r="P465" s="64" t="str">
        <f t="shared" si="114"/>
        <v/>
      </c>
      <c r="Q465" s="65"/>
      <c r="R465" s="66"/>
      <c r="S465" s="67" t="str">
        <f t="shared" si="115"/>
        <v/>
      </c>
      <c r="T465" s="68" t="str">
        <f t="shared" si="111"/>
        <v>Sin Iniciar</v>
      </c>
      <c r="U465" s="650" t="str">
        <f t="shared" si="112"/>
        <v>6</v>
      </c>
      <c r="V465" s="120"/>
      <c r="W465" s="71">
        <f t="shared" si="109"/>
        <v>1</v>
      </c>
      <c r="X465" s="703"/>
    </row>
    <row r="466" spans="1:24" s="5" customFormat="1" ht="29.25" hidden="1" customHeight="1" outlineLevel="2" thickBot="1" x14ac:dyDescent="0.3">
      <c r="A466" s="763"/>
      <c r="B466" s="766"/>
      <c r="C466" s="310" t="s">
        <v>896</v>
      </c>
      <c r="D466" s="311"/>
      <c r="E466" s="311"/>
      <c r="F466" s="312"/>
      <c r="G466" s="320" t="s">
        <v>971</v>
      </c>
      <c r="H466" s="310" t="s">
        <v>372</v>
      </c>
      <c r="I466" s="527"/>
      <c r="J466" s="314">
        <v>6</v>
      </c>
      <c r="K466" s="571"/>
      <c r="L466" s="572"/>
      <c r="M466" s="221" t="str">
        <f t="shared" si="110"/>
        <v/>
      </c>
      <c r="N466" s="62" t="str">
        <f t="shared" si="113"/>
        <v/>
      </c>
      <c r="O466" s="119"/>
      <c r="P466" s="64" t="str">
        <f t="shared" si="114"/>
        <v/>
      </c>
      <c r="Q466" s="65"/>
      <c r="R466" s="66"/>
      <c r="S466" s="67" t="str">
        <f t="shared" si="115"/>
        <v/>
      </c>
      <c r="T466" s="68" t="str">
        <f t="shared" si="111"/>
        <v>Sin Iniciar</v>
      </c>
      <c r="U466" s="650" t="str">
        <f t="shared" si="112"/>
        <v>6</v>
      </c>
      <c r="V466" s="120"/>
      <c r="W466" s="71">
        <f t="shared" si="109"/>
        <v>1</v>
      </c>
      <c r="X466" s="703"/>
    </row>
    <row r="467" spans="1:24" s="5" customFormat="1" ht="29.25" hidden="1" customHeight="1" outlineLevel="2" thickBot="1" x14ac:dyDescent="0.3">
      <c r="A467" s="763"/>
      <c r="B467" s="766"/>
      <c r="C467" s="310" t="s">
        <v>896</v>
      </c>
      <c r="D467" s="311"/>
      <c r="E467" s="311"/>
      <c r="F467" s="312"/>
      <c r="G467" s="320" t="s">
        <v>972</v>
      </c>
      <c r="H467" s="310" t="s">
        <v>372</v>
      </c>
      <c r="I467" s="527"/>
      <c r="J467" s="314">
        <v>6</v>
      </c>
      <c r="K467" s="571"/>
      <c r="L467" s="572"/>
      <c r="M467" s="221" t="str">
        <f t="shared" si="110"/>
        <v/>
      </c>
      <c r="N467" s="62" t="str">
        <f t="shared" si="113"/>
        <v/>
      </c>
      <c r="O467" s="119"/>
      <c r="P467" s="64" t="str">
        <f t="shared" si="114"/>
        <v/>
      </c>
      <c r="Q467" s="65"/>
      <c r="R467" s="66"/>
      <c r="S467" s="67" t="str">
        <f t="shared" si="115"/>
        <v/>
      </c>
      <c r="T467" s="68" t="str">
        <f t="shared" si="111"/>
        <v>Sin Iniciar</v>
      </c>
      <c r="U467" s="650" t="str">
        <f t="shared" si="112"/>
        <v>6</v>
      </c>
      <c r="V467" s="120"/>
      <c r="W467" s="71">
        <f t="shared" si="109"/>
        <v>1</v>
      </c>
      <c r="X467" s="703"/>
    </row>
    <row r="468" spans="1:24" s="5" customFormat="1" ht="29.25" hidden="1" customHeight="1" outlineLevel="2" thickBot="1" x14ac:dyDescent="0.3">
      <c r="A468" s="763"/>
      <c r="B468" s="766"/>
      <c r="C468" s="310" t="s">
        <v>896</v>
      </c>
      <c r="D468" s="311"/>
      <c r="E468" s="311"/>
      <c r="F468" s="312"/>
      <c r="G468" s="320" t="s">
        <v>973</v>
      </c>
      <c r="H468" s="310" t="s">
        <v>372</v>
      </c>
      <c r="I468" s="527"/>
      <c r="J468" s="314">
        <v>6</v>
      </c>
      <c r="K468" s="571"/>
      <c r="L468" s="572"/>
      <c r="M468" s="221" t="str">
        <f t="shared" si="110"/>
        <v/>
      </c>
      <c r="N468" s="62" t="str">
        <f t="shared" si="113"/>
        <v/>
      </c>
      <c r="O468" s="119"/>
      <c r="P468" s="64" t="str">
        <f t="shared" si="114"/>
        <v/>
      </c>
      <c r="Q468" s="65"/>
      <c r="R468" s="66"/>
      <c r="S468" s="67" t="str">
        <f t="shared" si="115"/>
        <v/>
      </c>
      <c r="T468" s="68" t="str">
        <f t="shared" si="111"/>
        <v>Sin Iniciar</v>
      </c>
      <c r="U468" s="650" t="str">
        <f t="shared" si="112"/>
        <v>6</v>
      </c>
      <c r="V468" s="120"/>
      <c r="W468" s="71">
        <f t="shared" si="109"/>
        <v>1</v>
      </c>
      <c r="X468" s="703"/>
    </row>
    <row r="469" spans="1:24" s="5" customFormat="1" ht="29.25" hidden="1" customHeight="1" outlineLevel="2" thickBot="1" x14ac:dyDescent="0.3">
      <c r="A469" s="763"/>
      <c r="B469" s="766"/>
      <c r="C469" s="310" t="s">
        <v>896</v>
      </c>
      <c r="D469" s="311"/>
      <c r="E469" s="311"/>
      <c r="F469" s="312"/>
      <c r="G469" s="320" t="s">
        <v>974</v>
      </c>
      <c r="H469" s="310" t="s">
        <v>372</v>
      </c>
      <c r="I469" s="527"/>
      <c r="J469" s="314">
        <v>1</v>
      </c>
      <c r="K469" s="571"/>
      <c r="L469" s="572"/>
      <c r="M469" s="221" t="str">
        <f t="shared" si="110"/>
        <v/>
      </c>
      <c r="N469" s="62" t="str">
        <f t="shared" si="113"/>
        <v/>
      </c>
      <c r="O469" s="119"/>
      <c r="P469" s="64" t="str">
        <f t="shared" si="114"/>
        <v/>
      </c>
      <c r="Q469" s="65"/>
      <c r="R469" s="66"/>
      <c r="S469" s="67" t="str">
        <f t="shared" si="115"/>
        <v/>
      </c>
      <c r="T469" s="68" t="str">
        <f t="shared" si="111"/>
        <v>Sin Iniciar</v>
      </c>
      <c r="U469" s="650" t="str">
        <f t="shared" si="112"/>
        <v>6</v>
      </c>
      <c r="V469" s="120"/>
      <c r="W469" s="71">
        <f t="shared" si="109"/>
        <v>1</v>
      </c>
      <c r="X469" s="703"/>
    </row>
    <row r="470" spans="1:24" s="5" customFormat="1" ht="29.25" hidden="1" customHeight="1" outlineLevel="2" thickBot="1" x14ac:dyDescent="0.3">
      <c r="A470" s="763"/>
      <c r="B470" s="766"/>
      <c r="C470" s="310" t="s">
        <v>896</v>
      </c>
      <c r="D470" s="311"/>
      <c r="E470" s="311"/>
      <c r="F470" s="312"/>
      <c r="G470" s="320" t="s">
        <v>975</v>
      </c>
      <c r="H470" s="310" t="s">
        <v>372</v>
      </c>
      <c r="I470" s="527"/>
      <c r="J470" s="314">
        <v>2</v>
      </c>
      <c r="K470" s="571"/>
      <c r="L470" s="572"/>
      <c r="M470" s="221" t="str">
        <f t="shared" si="110"/>
        <v/>
      </c>
      <c r="N470" s="62" t="str">
        <f t="shared" si="113"/>
        <v/>
      </c>
      <c r="O470" s="119"/>
      <c r="P470" s="64" t="str">
        <f t="shared" si="114"/>
        <v/>
      </c>
      <c r="Q470" s="65"/>
      <c r="R470" s="66"/>
      <c r="S470" s="67" t="str">
        <f t="shared" si="115"/>
        <v/>
      </c>
      <c r="T470" s="68" t="str">
        <f t="shared" si="111"/>
        <v>Sin Iniciar</v>
      </c>
      <c r="U470" s="650" t="str">
        <f t="shared" si="112"/>
        <v>6</v>
      </c>
      <c r="V470" s="120"/>
      <c r="W470" s="71">
        <f t="shared" si="109"/>
        <v>1</v>
      </c>
      <c r="X470" s="703"/>
    </row>
    <row r="471" spans="1:24" s="5" customFormat="1" ht="29.25" hidden="1" customHeight="1" outlineLevel="2" thickBot="1" x14ac:dyDescent="0.3">
      <c r="A471" s="763"/>
      <c r="B471" s="766"/>
      <c r="C471" s="310" t="s">
        <v>896</v>
      </c>
      <c r="D471" s="311"/>
      <c r="E471" s="311"/>
      <c r="F471" s="312"/>
      <c r="G471" s="320" t="s">
        <v>976</v>
      </c>
      <c r="H471" s="310" t="s">
        <v>372</v>
      </c>
      <c r="I471" s="527"/>
      <c r="J471" s="314">
        <v>5</v>
      </c>
      <c r="K471" s="571"/>
      <c r="L471" s="572"/>
      <c r="M471" s="221" t="str">
        <f t="shared" si="110"/>
        <v/>
      </c>
      <c r="N471" s="62" t="str">
        <f t="shared" si="113"/>
        <v/>
      </c>
      <c r="O471" s="119"/>
      <c r="P471" s="64" t="str">
        <f t="shared" si="114"/>
        <v/>
      </c>
      <c r="Q471" s="65"/>
      <c r="R471" s="66"/>
      <c r="S471" s="67" t="str">
        <f t="shared" si="115"/>
        <v/>
      </c>
      <c r="T471" s="68" t="str">
        <f t="shared" si="111"/>
        <v>Sin Iniciar</v>
      </c>
      <c r="U471" s="650" t="str">
        <f t="shared" si="112"/>
        <v>6</v>
      </c>
      <c r="V471" s="120"/>
      <c r="W471" s="71">
        <f t="shared" si="109"/>
        <v>1</v>
      </c>
      <c r="X471" s="703"/>
    </row>
    <row r="472" spans="1:24" s="5" customFormat="1" ht="29.25" hidden="1" customHeight="1" outlineLevel="2" thickBot="1" x14ac:dyDescent="0.3">
      <c r="A472" s="763"/>
      <c r="B472" s="766"/>
      <c r="C472" s="310" t="s">
        <v>896</v>
      </c>
      <c r="D472" s="311"/>
      <c r="E472" s="311"/>
      <c r="F472" s="312"/>
      <c r="G472" s="320" t="s">
        <v>977</v>
      </c>
      <c r="H472" s="310" t="s">
        <v>372</v>
      </c>
      <c r="I472" s="527"/>
      <c r="J472" s="314">
        <v>3</v>
      </c>
      <c r="K472" s="571"/>
      <c r="L472" s="572"/>
      <c r="M472" s="221" t="str">
        <f t="shared" si="110"/>
        <v/>
      </c>
      <c r="N472" s="62" t="str">
        <f t="shared" si="113"/>
        <v/>
      </c>
      <c r="O472" s="119"/>
      <c r="P472" s="64" t="str">
        <f t="shared" si="114"/>
        <v/>
      </c>
      <c r="Q472" s="65"/>
      <c r="R472" s="66"/>
      <c r="S472" s="67" t="str">
        <f t="shared" si="115"/>
        <v/>
      </c>
      <c r="T472" s="68" t="str">
        <f t="shared" si="111"/>
        <v>Sin Iniciar</v>
      </c>
      <c r="U472" s="650" t="str">
        <f t="shared" si="112"/>
        <v>6</v>
      </c>
      <c r="V472" s="120"/>
      <c r="W472" s="71">
        <f t="shared" si="109"/>
        <v>1</v>
      </c>
      <c r="X472" s="703"/>
    </row>
    <row r="473" spans="1:24" s="5" customFormat="1" ht="29.25" hidden="1" customHeight="1" outlineLevel="2" thickBot="1" x14ac:dyDescent="0.3">
      <c r="A473" s="763"/>
      <c r="B473" s="766"/>
      <c r="C473" s="310" t="s">
        <v>896</v>
      </c>
      <c r="D473" s="311"/>
      <c r="E473" s="311"/>
      <c r="F473" s="312"/>
      <c r="G473" s="320" t="s">
        <v>959</v>
      </c>
      <c r="H473" s="310" t="s">
        <v>372</v>
      </c>
      <c r="I473" s="527"/>
      <c r="J473" s="314">
        <v>100</v>
      </c>
      <c r="K473" s="571"/>
      <c r="L473" s="572"/>
      <c r="M473" s="221" t="str">
        <f t="shared" si="110"/>
        <v/>
      </c>
      <c r="N473" s="62" t="str">
        <f t="shared" si="113"/>
        <v/>
      </c>
      <c r="O473" s="119"/>
      <c r="P473" s="64" t="str">
        <f t="shared" si="114"/>
        <v/>
      </c>
      <c r="Q473" s="65"/>
      <c r="R473" s="66"/>
      <c r="S473" s="67" t="str">
        <f t="shared" si="115"/>
        <v/>
      </c>
      <c r="T473" s="68" t="str">
        <f t="shared" si="111"/>
        <v>Sin Iniciar</v>
      </c>
      <c r="U473" s="650" t="str">
        <f t="shared" si="112"/>
        <v>6</v>
      </c>
      <c r="V473" s="120"/>
      <c r="W473" s="71">
        <f t="shared" si="109"/>
        <v>1</v>
      </c>
      <c r="X473" s="703"/>
    </row>
    <row r="474" spans="1:24" s="5" customFormat="1" ht="29.25" hidden="1" customHeight="1" outlineLevel="2" thickBot="1" x14ac:dyDescent="0.3">
      <c r="A474" s="763"/>
      <c r="B474" s="766"/>
      <c r="C474" s="310" t="s">
        <v>896</v>
      </c>
      <c r="D474" s="311"/>
      <c r="E474" s="311"/>
      <c r="F474" s="312"/>
      <c r="G474" s="320" t="s">
        <v>960</v>
      </c>
      <c r="H474" s="310" t="s">
        <v>372</v>
      </c>
      <c r="I474" s="527"/>
      <c r="J474" s="314">
        <v>15</v>
      </c>
      <c r="K474" s="571"/>
      <c r="L474" s="572"/>
      <c r="M474" s="221" t="str">
        <f t="shared" si="110"/>
        <v/>
      </c>
      <c r="N474" s="62" t="str">
        <f t="shared" si="113"/>
        <v/>
      </c>
      <c r="O474" s="119"/>
      <c r="P474" s="64" t="str">
        <f t="shared" si="114"/>
        <v/>
      </c>
      <c r="Q474" s="65"/>
      <c r="R474" s="66"/>
      <c r="S474" s="67" t="str">
        <f t="shared" si="115"/>
        <v/>
      </c>
      <c r="T474" s="68" t="str">
        <f t="shared" si="111"/>
        <v>Sin Iniciar</v>
      </c>
      <c r="U474" s="650" t="str">
        <f t="shared" si="112"/>
        <v>6</v>
      </c>
      <c r="V474" s="120"/>
      <c r="W474" s="71">
        <f t="shared" si="109"/>
        <v>1</v>
      </c>
      <c r="X474" s="703"/>
    </row>
    <row r="475" spans="1:24" s="5" customFormat="1" ht="29.25" hidden="1" customHeight="1" outlineLevel="2" thickBot="1" x14ac:dyDescent="0.3">
      <c r="A475" s="763"/>
      <c r="B475" s="766"/>
      <c r="C475" s="310" t="s">
        <v>896</v>
      </c>
      <c r="D475" s="311"/>
      <c r="E475" s="311"/>
      <c r="F475" s="312"/>
      <c r="G475" s="320" t="s">
        <v>961</v>
      </c>
      <c r="H475" s="310" t="s">
        <v>372</v>
      </c>
      <c r="I475" s="527"/>
      <c r="J475" s="314">
        <v>5</v>
      </c>
      <c r="K475" s="571"/>
      <c r="L475" s="572"/>
      <c r="M475" s="221" t="str">
        <f t="shared" si="110"/>
        <v/>
      </c>
      <c r="N475" s="62" t="str">
        <f t="shared" si="113"/>
        <v/>
      </c>
      <c r="O475" s="119"/>
      <c r="P475" s="64" t="str">
        <f t="shared" si="114"/>
        <v/>
      </c>
      <c r="Q475" s="65"/>
      <c r="R475" s="66"/>
      <c r="S475" s="67" t="str">
        <f t="shared" si="115"/>
        <v/>
      </c>
      <c r="T475" s="68" t="str">
        <f t="shared" si="111"/>
        <v>Sin Iniciar</v>
      </c>
      <c r="U475" s="650" t="str">
        <f t="shared" si="112"/>
        <v>6</v>
      </c>
      <c r="V475" s="120"/>
      <c r="W475" s="71">
        <f t="shared" ref="W475:W538" si="116">1-R475</f>
        <v>1</v>
      </c>
      <c r="X475" s="703"/>
    </row>
    <row r="476" spans="1:24" s="5" customFormat="1" ht="29.25" hidden="1" customHeight="1" outlineLevel="2" thickBot="1" x14ac:dyDescent="0.3">
      <c r="A476" s="763"/>
      <c r="B476" s="766"/>
      <c r="C476" s="310" t="s">
        <v>896</v>
      </c>
      <c r="D476" s="311"/>
      <c r="E476" s="311"/>
      <c r="F476" s="312"/>
      <c r="G476" s="320" t="s">
        <v>962</v>
      </c>
      <c r="H476" s="310" t="s">
        <v>372</v>
      </c>
      <c r="I476" s="527"/>
      <c r="J476" s="314">
        <v>10</v>
      </c>
      <c r="K476" s="571"/>
      <c r="L476" s="572"/>
      <c r="M476" s="221" t="str">
        <f t="shared" si="110"/>
        <v/>
      </c>
      <c r="N476" s="62" t="str">
        <f t="shared" si="113"/>
        <v/>
      </c>
      <c r="O476" s="119"/>
      <c r="P476" s="64" t="str">
        <f t="shared" si="114"/>
        <v/>
      </c>
      <c r="Q476" s="65"/>
      <c r="R476" s="66"/>
      <c r="S476" s="67" t="str">
        <f t="shared" si="115"/>
        <v/>
      </c>
      <c r="T476" s="68" t="str">
        <f t="shared" si="111"/>
        <v>Sin Iniciar</v>
      </c>
      <c r="U476" s="650" t="str">
        <f t="shared" si="112"/>
        <v>6</v>
      </c>
      <c r="V476" s="120"/>
      <c r="W476" s="71">
        <f t="shared" si="116"/>
        <v>1</v>
      </c>
      <c r="X476" s="703"/>
    </row>
    <row r="477" spans="1:24" s="5" customFormat="1" ht="29.25" hidden="1" customHeight="1" outlineLevel="2" thickBot="1" x14ac:dyDescent="0.3">
      <c r="A477" s="763"/>
      <c r="B477" s="766"/>
      <c r="C477" s="310" t="s">
        <v>896</v>
      </c>
      <c r="D477" s="311"/>
      <c r="E477" s="311"/>
      <c r="F477" s="312"/>
      <c r="G477" s="320" t="s">
        <v>963</v>
      </c>
      <c r="H477" s="310" t="s">
        <v>372</v>
      </c>
      <c r="I477" s="527"/>
      <c r="J477" s="314">
        <v>30</v>
      </c>
      <c r="K477" s="571"/>
      <c r="L477" s="572"/>
      <c r="M477" s="221" t="str">
        <f t="shared" si="110"/>
        <v/>
      </c>
      <c r="N477" s="62" t="str">
        <f t="shared" si="113"/>
        <v/>
      </c>
      <c r="O477" s="119"/>
      <c r="P477" s="64" t="str">
        <f t="shared" si="114"/>
        <v/>
      </c>
      <c r="Q477" s="65"/>
      <c r="R477" s="66"/>
      <c r="S477" s="67" t="str">
        <f t="shared" si="115"/>
        <v/>
      </c>
      <c r="T477" s="68" t="str">
        <f t="shared" si="111"/>
        <v>Sin Iniciar</v>
      </c>
      <c r="U477" s="650" t="str">
        <f t="shared" si="112"/>
        <v>6</v>
      </c>
      <c r="V477" s="120"/>
      <c r="W477" s="71">
        <f t="shared" si="116"/>
        <v>1</v>
      </c>
      <c r="X477" s="703"/>
    </row>
    <row r="478" spans="1:24" s="5" customFormat="1" ht="29.25" hidden="1" customHeight="1" outlineLevel="2" thickBot="1" x14ac:dyDescent="0.3">
      <c r="A478" s="763"/>
      <c r="B478" s="766"/>
      <c r="C478" s="310" t="s">
        <v>896</v>
      </c>
      <c r="D478" s="311"/>
      <c r="E478" s="311"/>
      <c r="F478" s="312"/>
      <c r="G478" s="320" t="s">
        <v>964</v>
      </c>
      <c r="H478" s="310" t="s">
        <v>372</v>
      </c>
      <c r="I478" s="527"/>
      <c r="J478" s="314">
        <v>90</v>
      </c>
      <c r="K478" s="571"/>
      <c r="L478" s="572"/>
      <c r="M478" s="221" t="str">
        <f t="shared" si="110"/>
        <v/>
      </c>
      <c r="N478" s="62" t="str">
        <f t="shared" si="113"/>
        <v/>
      </c>
      <c r="O478" s="119"/>
      <c r="P478" s="64" t="str">
        <f t="shared" si="114"/>
        <v/>
      </c>
      <c r="Q478" s="65"/>
      <c r="R478" s="66"/>
      <c r="S478" s="67" t="str">
        <f t="shared" si="115"/>
        <v/>
      </c>
      <c r="T478" s="68" t="str">
        <f t="shared" si="111"/>
        <v>Sin Iniciar</v>
      </c>
      <c r="U478" s="650" t="str">
        <f t="shared" si="112"/>
        <v>6</v>
      </c>
      <c r="V478" s="120"/>
      <c r="W478" s="71">
        <f t="shared" si="116"/>
        <v>1</v>
      </c>
      <c r="X478" s="703"/>
    </row>
    <row r="479" spans="1:24" s="5" customFormat="1" ht="29.25" hidden="1" customHeight="1" outlineLevel="2" thickBot="1" x14ac:dyDescent="0.3">
      <c r="A479" s="763"/>
      <c r="B479" s="766"/>
      <c r="C479" s="310" t="s">
        <v>896</v>
      </c>
      <c r="D479" s="311"/>
      <c r="E479" s="311"/>
      <c r="F479" s="312"/>
      <c r="G479" s="320" t="s">
        <v>965</v>
      </c>
      <c r="H479" s="310" t="s">
        <v>372</v>
      </c>
      <c r="I479" s="527"/>
      <c r="J479" s="314">
        <v>100</v>
      </c>
      <c r="K479" s="571"/>
      <c r="L479" s="572"/>
      <c r="M479" s="221" t="str">
        <f t="shared" si="110"/>
        <v/>
      </c>
      <c r="N479" s="62" t="str">
        <f t="shared" si="113"/>
        <v/>
      </c>
      <c r="O479" s="119"/>
      <c r="P479" s="64" t="str">
        <f t="shared" si="114"/>
        <v/>
      </c>
      <c r="Q479" s="65"/>
      <c r="R479" s="66"/>
      <c r="S479" s="67" t="str">
        <f t="shared" si="115"/>
        <v/>
      </c>
      <c r="T479" s="68" t="str">
        <f t="shared" si="111"/>
        <v>Sin Iniciar</v>
      </c>
      <c r="U479" s="650" t="str">
        <f t="shared" si="112"/>
        <v>6</v>
      </c>
      <c r="V479" s="120"/>
      <c r="W479" s="71">
        <f t="shared" si="116"/>
        <v>1</v>
      </c>
      <c r="X479" s="703"/>
    </row>
    <row r="480" spans="1:24" s="5" customFormat="1" ht="29.25" hidden="1" customHeight="1" outlineLevel="2" thickBot="1" x14ac:dyDescent="0.3">
      <c r="A480" s="763"/>
      <c r="B480" s="766"/>
      <c r="C480" s="310" t="s">
        <v>896</v>
      </c>
      <c r="D480" s="311"/>
      <c r="E480" s="311"/>
      <c r="F480" s="312"/>
      <c r="G480" s="320" t="s">
        <v>966</v>
      </c>
      <c r="H480" s="310" t="s">
        <v>372</v>
      </c>
      <c r="I480" s="527"/>
      <c r="J480" s="314">
        <v>300</v>
      </c>
      <c r="K480" s="571"/>
      <c r="L480" s="572"/>
      <c r="M480" s="221" t="str">
        <f t="shared" si="110"/>
        <v/>
      </c>
      <c r="N480" s="62" t="str">
        <f t="shared" si="113"/>
        <v/>
      </c>
      <c r="O480" s="119"/>
      <c r="P480" s="64" t="str">
        <f t="shared" si="114"/>
        <v/>
      </c>
      <c r="Q480" s="65"/>
      <c r="R480" s="66"/>
      <c r="S480" s="67" t="str">
        <f t="shared" si="115"/>
        <v/>
      </c>
      <c r="T480" s="68" t="str">
        <f t="shared" si="111"/>
        <v>Sin Iniciar</v>
      </c>
      <c r="U480" s="650" t="str">
        <f t="shared" si="112"/>
        <v>6</v>
      </c>
      <c r="V480" s="120"/>
      <c r="W480" s="71">
        <f t="shared" si="116"/>
        <v>1</v>
      </c>
      <c r="X480" s="703"/>
    </row>
    <row r="481" spans="1:24" s="5" customFormat="1" ht="29.25" hidden="1" customHeight="1" outlineLevel="2" thickBot="1" x14ac:dyDescent="0.3">
      <c r="A481" s="763"/>
      <c r="B481" s="766"/>
      <c r="C481" s="310" t="s">
        <v>896</v>
      </c>
      <c r="D481" s="311"/>
      <c r="E481" s="311"/>
      <c r="F481" s="312"/>
      <c r="G481" s="320" t="s">
        <v>967</v>
      </c>
      <c r="H481" s="310" t="s">
        <v>372</v>
      </c>
      <c r="I481" s="527"/>
      <c r="J481" s="314">
        <v>100</v>
      </c>
      <c r="K481" s="571"/>
      <c r="L481" s="572"/>
      <c r="M481" s="221" t="str">
        <f t="shared" si="110"/>
        <v/>
      </c>
      <c r="N481" s="62" t="str">
        <f t="shared" si="113"/>
        <v/>
      </c>
      <c r="O481" s="119"/>
      <c r="P481" s="64" t="str">
        <f t="shared" si="114"/>
        <v/>
      </c>
      <c r="Q481" s="65"/>
      <c r="R481" s="66"/>
      <c r="S481" s="67" t="str">
        <f t="shared" si="115"/>
        <v/>
      </c>
      <c r="T481" s="68" t="str">
        <f t="shared" si="111"/>
        <v>Sin Iniciar</v>
      </c>
      <c r="U481" s="650" t="str">
        <f t="shared" si="112"/>
        <v>6</v>
      </c>
      <c r="V481" s="120"/>
      <c r="W481" s="71">
        <f t="shared" si="116"/>
        <v>1</v>
      </c>
      <c r="X481" s="703"/>
    </row>
    <row r="482" spans="1:24" s="5" customFormat="1" ht="29.25" hidden="1" customHeight="1" outlineLevel="2" thickBot="1" x14ac:dyDescent="0.3">
      <c r="A482" s="763"/>
      <c r="B482" s="766"/>
      <c r="C482" s="310" t="s">
        <v>896</v>
      </c>
      <c r="D482" s="311"/>
      <c r="E482" s="311"/>
      <c r="F482" s="312"/>
      <c r="G482" s="320" t="s">
        <v>968</v>
      </c>
      <c r="H482" s="310" t="s">
        <v>372</v>
      </c>
      <c r="I482" s="527"/>
      <c r="J482" s="314">
        <v>300</v>
      </c>
      <c r="K482" s="571"/>
      <c r="L482" s="572"/>
      <c r="M482" s="221" t="str">
        <f t="shared" si="110"/>
        <v/>
      </c>
      <c r="N482" s="62" t="str">
        <f t="shared" si="113"/>
        <v/>
      </c>
      <c r="O482" s="119"/>
      <c r="P482" s="64" t="str">
        <f t="shared" si="114"/>
        <v/>
      </c>
      <c r="Q482" s="65"/>
      <c r="R482" s="66"/>
      <c r="S482" s="67" t="str">
        <f t="shared" si="115"/>
        <v/>
      </c>
      <c r="T482" s="68" t="str">
        <f t="shared" si="111"/>
        <v>Sin Iniciar</v>
      </c>
      <c r="U482" s="650" t="str">
        <f t="shared" si="112"/>
        <v>6</v>
      </c>
      <c r="V482" s="120"/>
      <c r="W482" s="71">
        <f t="shared" si="116"/>
        <v>1</v>
      </c>
      <c r="X482" s="703"/>
    </row>
    <row r="483" spans="1:24" s="5" customFormat="1" ht="29.25" hidden="1" customHeight="1" outlineLevel="2" thickBot="1" x14ac:dyDescent="0.3">
      <c r="A483" s="763"/>
      <c r="B483" s="766"/>
      <c r="C483" s="310" t="s">
        <v>896</v>
      </c>
      <c r="D483" s="311"/>
      <c r="E483" s="311"/>
      <c r="F483" s="312"/>
      <c r="G483" s="320" t="s">
        <v>969</v>
      </c>
      <c r="H483" s="310" t="s">
        <v>372</v>
      </c>
      <c r="I483" s="527"/>
      <c r="J483" s="314">
        <v>300</v>
      </c>
      <c r="K483" s="571"/>
      <c r="L483" s="572"/>
      <c r="M483" s="221" t="str">
        <f t="shared" si="110"/>
        <v/>
      </c>
      <c r="N483" s="62" t="str">
        <f t="shared" si="113"/>
        <v/>
      </c>
      <c r="O483" s="119"/>
      <c r="P483" s="64" t="str">
        <f t="shared" si="114"/>
        <v/>
      </c>
      <c r="Q483" s="65"/>
      <c r="R483" s="66"/>
      <c r="S483" s="67" t="str">
        <f t="shared" si="115"/>
        <v/>
      </c>
      <c r="T483" s="68" t="str">
        <f t="shared" si="111"/>
        <v>Sin Iniciar</v>
      </c>
      <c r="U483" s="650" t="str">
        <f t="shared" si="112"/>
        <v>6</v>
      </c>
      <c r="V483" s="120"/>
      <c r="W483" s="71">
        <f t="shared" si="116"/>
        <v>1</v>
      </c>
      <c r="X483" s="703"/>
    </row>
    <row r="484" spans="1:24" s="5" customFormat="1" ht="29.25" hidden="1" customHeight="1" outlineLevel="2" thickBot="1" x14ac:dyDescent="0.3">
      <c r="A484" s="763"/>
      <c r="B484" s="766"/>
      <c r="C484" s="310" t="s">
        <v>896</v>
      </c>
      <c r="D484" s="311"/>
      <c r="E484" s="311"/>
      <c r="F484" s="312"/>
      <c r="G484" s="320" t="s">
        <v>970</v>
      </c>
      <c r="H484" s="310" t="s">
        <v>372</v>
      </c>
      <c r="I484" s="527"/>
      <c r="J484" s="314">
        <v>300</v>
      </c>
      <c r="K484" s="571"/>
      <c r="L484" s="572"/>
      <c r="M484" s="221" t="str">
        <f t="shared" si="110"/>
        <v/>
      </c>
      <c r="N484" s="62" t="str">
        <f t="shared" si="113"/>
        <v/>
      </c>
      <c r="O484" s="119"/>
      <c r="P484" s="64" t="str">
        <f t="shared" si="114"/>
        <v/>
      </c>
      <c r="Q484" s="65"/>
      <c r="R484" s="66"/>
      <c r="S484" s="67" t="str">
        <f t="shared" si="115"/>
        <v/>
      </c>
      <c r="T484" s="68" t="str">
        <f t="shared" si="111"/>
        <v>Sin Iniciar</v>
      </c>
      <c r="U484" s="650" t="str">
        <f t="shared" si="112"/>
        <v>6</v>
      </c>
      <c r="V484" s="120"/>
      <c r="W484" s="71">
        <f t="shared" si="116"/>
        <v>1</v>
      </c>
      <c r="X484" s="703"/>
    </row>
    <row r="485" spans="1:24" s="5" customFormat="1" ht="29.25" hidden="1" customHeight="1" outlineLevel="2" thickBot="1" x14ac:dyDescent="0.3">
      <c r="A485" s="763"/>
      <c r="B485" s="766"/>
      <c r="C485" s="310" t="s">
        <v>896</v>
      </c>
      <c r="D485" s="311"/>
      <c r="E485" s="311"/>
      <c r="F485" s="312"/>
      <c r="G485" s="320" t="s">
        <v>971</v>
      </c>
      <c r="H485" s="310" t="s">
        <v>372</v>
      </c>
      <c r="I485" s="527"/>
      <c r="J485" s="314">
        <v>6</v>
      </c>
      <c r="K485" s="571"/>
      <c r="L485" s="572"/>
      <c r="M485" s="221" t="str">
        <f t="shared" si="110"/>
        <v/>
      </c>
      <c r="N485" s="62" t="str">
        <f t="shared" si="113"/>
        <v/>
      </c>
      <c r="O485" s="119"/>
      <c r="P485" s="64" t="str">
        <f t="shared" si="114"/>
        <v/>
      </c>
      <c r="Q485" s="65"/>
      <c r="R485" s="66"/>
      <c r="S485" s="67" t="str">
        <f t="shared" si="115"/>
        <v/>
      </c>
      <c r="T485" s="68" t="str">
        <f t="shared" si="111"/>
        <v>Sin Iniciar</v>
      </c>
      <c r="U485" s="650" t="str">
        <f t="shared" si="112"/>
        <v>6</v>
      </c>
      <c r="V485" s="120"/>
      <c r="W485" s="71">
        <f t="shared" si="116"/>
        <v>1</v>
      </c>
      <c r="X485" s="703"/>
    </row>
    <row r="486" spans="1:24" s="5" customFormat="1" ht="29.25" hidden="1" customHeight="1" outlineLevel="2" thickBot="1" x14ac:dyDescent="0.3">
      <c r="A486" s="763"/>
      <c r="B486" s="766"/>
      <c r="C486" s="310" t="s">
        <v>896</v>
      </c>
      <c r="D486" s="311"/>
      <c r="E486" s="311"/>
      <c r="F486" s="312"/>
      <c r="G486" s="320" t="s">
        <v>972</v>
      </c>
      <c r="H486" s="310" t="s">
        <v>372</v>
      </c>
      <c r="I486" s="527"/>
      <c r="J486" s="314">
        <v>6</v>
      </c>
      <c r="K486" s="571"/>
      <c r="L486" s="572"/>
      <c r="M486" s="221" t="str">
        <f t="shared" si="110"/>
        <v/>
      </c>
      <c r="N486" s="62" t="str">
        <f t="shared" si="113"/>
        <v/>
      </c>
      <c r="O486" s="119"/>
      <c r="P486" s="64" t="str">
        <f t="shared" si="114"/>
        <v/>
      </c>
      <c r="Q486" s="65"/>
      <c r="R486" s="66"/>
      <c r="S486" s="67" t="str">
        <f t="shared" si="115"/>
        <v/>
      </c>
      <c r="T486" s="68" t="str">
        <f t="shared" si="111"/>
        <v>Sin Iniciar</v>
      </c>
      <c r="U486" s="650" t="str">
        <f t="shared" si="112"/>
        <v>6</v>
      </c>
      <c r="V486" s="120"/>
      <c r="W486" s="71">
        <f t="shared" si="116"/>
        <v>1</v>
      </c>
      <c r="X486" s="703"/>
    </row>
    <row r="487" spans="1:24" s="5" customFormat="1" ht="29.25" hidden="1" customHeight="1" outlineLevel="2" thickBot="1" x14ac:dyDescent="0.3">
      <c r="A487" s="763"/>
      <c r="B487" s="766"/>
      <c r="C487" s="310" t="s">
        <v>896</v>
      </c>
      <c r="D487" s="311"/>
      <c r="E487" s="311"/>
      <c r="F487" s="312"/>
      <c r="G487" s="320" t="s">
        <v>973</v>
      </c>
      <c r="H487" s="310" t="s">
        <v>372</v>
      </c>
      <c r="I487" s="527"/>
      <c r="J487" s="314">
        <v>6</v>
      </c>
      <c r="K487" s="571"/>
      <c r="L487" s="572"/>
      <c r="M487" s="221" t="str">
        <f t="shared" si="110"/>
        <v/>
      </c>
      <c r="N487" s="62" t="str">
        <f t="shared" si="113"/>
        <v/>
      </c>
      <c r="O487" s="119"/>
      <c r="P487" s="64" t="str">
        <f t="shared" si="114"/>
        <v/>
      </c>
      <c r="Q487" s="65"/>
      <c r="R487" s="66"/>
      <c r="S487" s="67" t="str">
        <f t="shared" si="115"/>
        <v/>
      </c>
      <c r="T487" s="68" t="str">
        <f t="shared" si="111"/>
        <v>Sin Iniciar</v>
      </c>
      <c r="U487" s="650" t="str">
        <f t="shared" si="112"/>
        <v>6</v>
      </c>
      <c r="V487" s="120"/>
      <c r="W487" s="71">
        <f t="shared" si="116"/>
        <v>1</v>
      </c>
      <c r="X487" s="703"/>
    </row>
    <row r="488" spans="1:24" s="5" customFormat="1" ht="29.25" hidden="1" customHeight="1" outlineLevel="2" thickBot="1" x14ac:dyDescent="0.3">
      <c r="A488" s="763"/>
      <c r="B488" s="766"/>
      <c r="C488" s="310" t="s">
        <v>896</v>
      </c>
      <c r="D488" s="311"/>
      <c r="E488" s="311"/>
      <c r="F488" s="312"/>
      <c r="G488" s="320" t="s">
        <v>974</v>
      </c>
      <c r="H488" s="310" t="s">
        <v>372</v>
      </c>
      <c r="I488" s="527"/>
      <c r="J488" s="314">
        <v>1</v>
      </c>
      <c r="K488" s="571"/>
      <c r="L488" s="572"/>
      <c r="M488" s="221" t="str">
        <f t="shared" si="110"/>
        <v/>
      </c>
      <c r="N488" s="62" t="str">
        <f t="shared" si="113"/>
        <v/>
      </c>
      <c r="O488" s="119"/>
      <c r="P488" s="64" t="str">
        <f t="shared" si="114"/>
        <v/>
      </c>
      <c r="Q488" s="65"/>
      <c r="R488" s="66"/>
      <c r="S488" s="67" t="str">
        <f t="shared" si="115"/>
        <v/>
      </c>
      <c r="T488" s="68" t="str">
        <f t="shared" si="111"/>
        <v>Sin Iniciar</v>
      </c>
      <c r="U488" s="650" t="str">
        <f t="shared" si="112"/>
        <v>6</v>
      </c>
      <c r="V488" s="120"/>
      <c r="W488" s="71">
        <f t="shared" si="116"/>
        <v>1</v>
      </c>
      <c r="X488" s="703"/>
    </row>
    <row r="489" spans="1:24" s="5" customFormat="1" ht="29.25" hidden="1" customHeight="1" outlineLevel="2" thickBot="1" x14ac:dyDescent="0.3">
      <c r="A489" s="763"/>
      <c r="B489" s="766"/>
      <c r="C489" s="310" t="s">
        <v>896</v>
      </c>
      <c r="D489" s="311"/>
      <c r="E489" s="311"/>
      <c r="F489" s="312"/>
      <c r="G489" s="320" t="s">
        <v>975</v>
      </c>
      <c r="H489" s="310" t="s">
        <v>372</v>
      </c>
      <c r="I489" s="527"/>
      <c r="J489" s="314">
        <v>2</v>
      </c>
      <c r="K489" s="571"/>
      <c r="L489" s="572"/>
      <c r="M489" s="221" t="str">
        <f t="shared" si="110"/>
        <v/>
      </c>
      <c r="N489" s="62" t="str">
        <f t="shared" si="113"/>
        <v/>
      </c>
      <c r="O489" s="119"/>
      <c r="P489" s="64" t="str">
        <f t="shared" si="114"/>
        <v/>
      </c>
      <c r="Q489" s="65"/>
      <c r="R489" s="66"/>
      <c r="S489" s="67" t="str">
        <f t="shared" si="115"/>
        <v/>
      </c>
      <c r="T489" s="68" t="str">
        <f t="shared" si="111"/>
        <v>Sin Iniciar</v>
      </c>
      <c r="U489" s="650" t="str">
        <f t="shared" si="112"/>
        <v>6</v>
      </c>
      <c r="V489" s="120"/>
      <c r="W489" s="71">
        <f t="shared" si="116"/>
        <v>1</v>
      </c>
      <c r="X489" s="703"/>
    </row>
    <row r="490" spans="1:24" s="5" customFormat="1" ht="29.25" hidden="1" customHeight="1" outlineLevel="2" thickBot="1" x14ac:dyDescent="0.3">
      <c r="A490" s="763"/>
      <c r="B490" s="766"/>
      <c r="C490" s="310" t="s">
        <v>896</v>
      </c>
      <c r="D490" s="311"/>
      <c r="E490" s="311"/>
      <c r="F490" s="312"/>
      <c r="G490" s="320" t="s">
        <v>976</v>
      </c>
      <c r="H490" s="310" t="s">
        <v>372</v>
      </c>
      <c r="I490" s="527"/>
      <c r="J490" s="314">
        <v>5</v>
      </c>
      <c r="K490" s="571"/>
      <c r="L490" s="572"/>
      <c r="M490" s="221" t="str">
        <f t="shared" si="110"/>
        <v/>
      </c>
      <c r="N490" s="62" t="str">
        <f t="shared" si="113"/>
        <v/>
      </c>
      <c r="O490" s="119"/>
      <c r="P490" s="64" t="str">
        <f t="shared" si="114"/>
        <v/>
      </c>
      <c r="Q490" s="65"/>
      <c r="R490" s="66"/>
      <c r="S490" s="67" t="str">
        <f t="shared" si="115"/>
        <v/>
      </c>
      <c r="T490" s="68" t="str">
        <f t="shared" si="111"/>
        <v>Sin Iniciar</v>
      </c>
      <c r="U490" s="650" t="str">
        <f t="shared" si="112"/>
        <v>6</v>
      </c>
      <c r="V490" s="120"/>
      <c r="W490" s="71">
        <f t="shared" si="116"/>
        <v>1</v>
      </c>
      <c r="X490" s="703"/>
    </row>
    <row r="491" spans="1:24" s="5" customFormat="1" ht="29.25" hidden="1" customHeight="1" outlineLevel="2" thickBot="1" x14ac:dyDescent="0.3">
      <c r="A491" s="763"/>
      <c r="B491" s="766"/>
      <c r="C491" s="310" t="s">
        <v>896</v>
      </c>
      <c r="D491" s="311"/>
      <c r="E491" s="311"/>
      <c r="F491" s="312"/>
      <c r="G491" s="320" t="s">
        <v>977</v>
      </c>
      <c r="H491" s="310" t="s">
        <v>372</v>
      </c>
      <c r="I491" s="527"/>
      <c r="J491" s="314">
        <v>3</v>
      </c>
      <c r="K491" s="571"/>
      <c r="L491" s="572"/>
      <c r="M491" s="221" t="str">
        <f t="shared" si="110"/>
        <v/>
      </c>
      <c r="N491" s="62" t="str">
        <f t="shared" si="113"/>
        <v/>
      </c>
      <c r="O491" s="119"/>
      <c r="P491" s="64" t="str">
        <f t="shared" si="114"/>
        <v/>
      </c>
      <c r="Q491" s="65"/>
      <c r="R491" s="66"/>
      <c r="S491" s="67" t="str">
        <f t="shared" si="115"/>
        <v/>
      </c>
      <c r="T491" s="68" t="str">
        <f t="shared" si="111"/>
        <v>Sin Iniciar</v>
      </c>
      <c r="U491" s="650" t="str">
        <f t="shared" si="112"/>
        <v>6</v>
      </c>
      <c r="V491" s="120"/>
      <c r="W491" s="71">
        <f t="shared" si="116"/>
        <v>1</v>
      </c>
      <c r="X491" s="703"/>
    </row>
    <row r="492" spans="1:24" s="5" customFormat="1" ht="29.25" hidden="1" customHeight="1" outlineLevel="2" thickBot="1" x14ac:dyDescent="0.3">
      <c r="A492" s="763"/>
      <c r="B492" s="766"/>
      <c r="C492" s="310" t="s">
        <v>896</v>
      </c>
      <c r="D492" s="311"/>
      <c r="E492" s="311"/>
      <c r="F492" s="312"/>
      <c r="G492" s="320" t="s">
        <v>978</v>
      </c>
      <c r="H492" s="310" t="s">
        <v>372</v>
      </c>
      <c r="I492" s="527"/>
      <c r="J492" s="314">
        <v>12</v>
      </c>
      <c r="K492" s="571"/>
      <c r="L492" s="572"/>
      <c r="M492" s="221" t="str">
        <f t="shared" si="110"/>
        <v/>
      </c>
      <c r="N492" s="62" t="str">
        <f t="shared" si="113"/>
        <v/>
      </c>
      <c r="O492" s="119"/>
      <c r="P492" s="64" t="str">
        <f t="shared" si="114"/>
        <v/>
      </c>
      <c r="Q492" s="65"/>
      <c r="R492" s="66"/>
      <c r="S492" s="67" t="str">
        <f t="shared" si="115"/>
        <v/>
      </c>
      <c r="T492" s="68" t="str">
        <f t="shared" si="111"/>
        <v>Sin Iniciar</v>
      </c>
      <c r="U492" s="650" t="str">
        <f t="shared" si="112"/>
        <v>6</v>
      </c>
      <c r="V492" s="120"/>
      <c r="W492" s="71">
        <f t="shared" si="116"/>
        <v>1</v>
      </c>
      <c r="X492" s="703"/>
    </row>
    <row r="493" spans="1:24" s="5" customFormat="1" ht="29.25" hidden="1" customHeight="1" outlineLevel="2" thickBot="1" x14ac:dyDescent="0.3">
      <c r="A493" s="763"/>
      <c r="B493" s="766"/>
      <c r="C493" s="310" t="s">
        <v>896</v>
      </c>
      <c r="D493" s="311"/>
      <c r="E493" s="311"/>
      <c r="F493" s="312"/>
      <c r="G493" s="320" t="s">
        <v>979</v>
      </c>
      <c r="H493" s="310" t="s">
        <v>372</v>
      </c>
      <c r="I493" s="527"/>
      <c r="J493" s="314">
        <v>12</v>
      </c>
      <c r="K493" s="571"/>
      <c r="L493" s="572"/>
      <c r="M493" s="221" t="str">
        <f t="shared" si="110"/>
        <v/>
      </c>
      <c r="N493" s="62" t="str">
        <f t="shared" si="113"/>
        <v/>
      </c>
      <c r="O493" s="119"/>
      <c r="P493" s="64" t="str">
        <f t="shared" si="114"/>
        <v/>
      </c>
      <c r="Q493" s="65"/>
      <c r="R493" s="66"/>
      <c r="S493" s="67" t="str">
        <f t="shared" si="115"/>
        <v/>
      </c>
      <c r="T493" s="68" t="str">
        <f t="shared" si="111"/>
        <v>Sin Iniciar</v>
      </c>
      <c r="U493" s="650" t="str">
        <f t="shared" si="112"/>
        <v>6</v>
      </c>
      <c r="V493" s="120"/>
      <c r="W493" s="71">
        <f t="shared" si="116"/>
        <v>1</v>
      </c>
      <c r="X493" s="703"/>
    </row>
    <row r="494" spans="1:24" s="5" customFormat="1" ht="29.25" hidden="1" customHeight="1" outlineLevel="2" thickBot="1" x14ac:dyDescent="0.3">
      <c r="A494" s="763"/>
      <c r="B494" s="766"/>
      <c r="C494" s="310" t="s">
        <v>896</v>
      </c>
      <c r="D494" s="311"/>
      <c r="E494" s="311"/>
      <c r="F494" s="312"/>
      <c r="G494" s="320" t="s">
        <v>980</v>
      </c>
      <c r="H494" s="310" t="s">
        <v>372</v>
      </c>
      <c r="I494" s="527"/>
      <c r="J494" s="314">
        <v>25</v>
      </c>
      <c r="K494" s="571"/>
      <c r="L494" s="572"/>
      <c r="M494" s="221" t="str">
        <f t="shared" si="110"/>
        <v/>
      </c>
      <c r="N494" s="62" t="str">
        <f t="shared" si="113"/>
        <v/>
      </c>
      <c r="O494" s="119"/>
      <c r="P494" s="64" t="str">
        <f t="shared" si="114"/>
        <v/>
      </c>
      <c r="Q494" s="65"/>
      <c r="R494" s="66"/>
      <c r="S494" s="67" t="str">
        <f t="shared" si="115"/>
        <v/>
      </c>
      <c r="T494" s="68" t="str">
        <f t="shared" si="111"/>
        <v>Sin Iniciar</v>
      </c>
      <c r="U494" s="650" t="str">
        <f t="shared" si="112"/>
        <v>6</v>
      </c>
      <c r="V494" s="120"/>
      <c r="W494" s="71">
        <f t="shared" si="116"/>
        <v>1</v>
      </c>
      <c r="X494" s="703"/>
    </row>
    <row r="495" spans="1:24" s="5" customFormat="1" ht="29.25" hidden="1" customHeight="1" outlineLevel="2" thickBot="1" x14ac:dyDescent="0.3">
      <c r="A495" s="763"/>
      <c r="B495" s="766"/>
      <c r="C495" s="310" t="s">
        <v>896</v>
      </c>
      <c r="D495" s="311"/>
      <c r="E495" s="311"/>
      <c r="F495" s="312"/>
      <c r="G495" s="320" t="s">
        <v>981</v>
      </c>
      <c r="H495" s="310" t="s">
        <v>372</v>
      </c>
      <c r="I495" s="527"/>
      <c r="J495" s="314">
        <v>25</v>
      </c>
      <c r="K495" s="571"/>
      <c r="L495" s="572"/>
      <c r="M495" s="221" t="str">
        <f t="shared" si="110"/>
        <v/>
      </c>
      <c r="N495" s="62" t="str">
        <f t="shared" si="113"/>
        <v/>
      </c>
      <c r="O495" s="119"/>
      <c r="P495" s="64" t="str">
        <f t="shared" si="114"/>
        <v/>
      </c>
      <c r="Q495" s="65"/>
      <c r="R495" s="66"/>
      <c r="S495" s="67" t="str">
        <f t="shared" si="115"/>
        <v/>
      </c>
      <c r="T495" s="68" t="str">
        <f t="shared" si="111"/>
        <v>Sin Iniciar</v>
      </c>
      <c r="U495" s="650" t="str">
        <f t="shared" si="112"/>
        <v>6</v>
      </c>
      <c r="V495" s="120"/>
      <c r="W495" s="71">
        <f t="shared" si="116"/>
        <v>1</v>
      </c>
      <c r="X495" s="703"/>
    </row>
    <row r="496" spans="1:24" s="5" customFormat="1" ht="29.25" hidden="1" customHeight="1" outlineLevel="2" thickBot="1" x14ac:dyDescent="0.3">
      <c r="A496" s="763"/>
      <c r="B496" s="766"/>
      <c r="C496" s="310" t="s">
        <v>896</v>
      </c>
      <c r="D496" s="311"/>
      <c r="E496" s="311"/>
      <c r="F496" s="312"/>
      <c r="G496" s="320" t="s">
        <v>982</v>
      </c>
      <c r="H496" s="310" t="s">
        <v>372</v>
      </c>
      <c r="I496" s="527"/>
      <c r="J496" s="314">
        <v>100</v>
      </c>
      <c r="K496" s="571"/>
      <c r="L496" s="572"/>
      <c r="M496" s="221" t="str">
        <f t="shared" si="110"/>
        <v/>
      </c>
      <c r="N496" s="62" t="str">
        <f t="shared" si="113"/>
        <v/>
      </c>
      <c r="O496" s="119"/>
      <c r="P496" s="64" t="str">
        <f t="shared" si="114"/>
        <v/>
      </c>
      <c r="Q496" s="65"/>
      <c r="R496" s="66"/>
      <c r="S496" s="67" t="str">
        <f t="shared" si="115"/>
        <v/>
      </c>
      <c r="T496" s="68" t="str">
        <f t="shared" si="111"/>
        <v>Sin Iniciar</v>
      </c>
      <c r="U496" s="650" t="str">
        <f t="shared" si="112"/>
        <v>6</v>
      </c>
      <c r="V496" s="120"/>
      <c r="W496" s="71">
        <f t="shared" si="116"/>
        <v>1</v>
      </c>
      <c r="X496" s="703"/>
    </row>
    <row r="497" spans="1:24" s="5" customFormat="1" ht="29.25" hidden="1" customHeight="1" outlineLevel="2" thickBot="1" x14ac:dyDescent="0.3">
      <c r="A497" s="763"/>
      <c r="B497" s="766"/>
      <c r="C497" s="310" t="s">
        <v>896</v>
      </c>
      <c r="D497" s="311"/>
      <c r="E497" s="311"/>
      <c r="F497" s="312"/>
      <c r="G497" s="320" t="s">
        <v>983</v>
      </c>
      <c r="H497" s="310" t="s">
        <v>372</v>
      </c>
      <c r="I497" s="527"/>
      <c r="J497" s="314">
        <v>12</v>
      </c>
      <c r="K497" s="571"/>
      <c r="L497" s="572"/>
      <c r="M497" s="221" t="str">
        <f t="shared" si="110"/>
        <v/>
      </c>
      <c r="N497" s="62" t="str">
        <f t="shared" si="113"/>
        <v/>
      </c>
      <c r="O497" s="119"/>
      <c r="P497" s="64" t="str">
        <f t="shared" si="114"/>
        <v/>
      </c>
      <c r="Q497" s="65"/>
      <c r="R497" s="66"/>
      <c r="S497" s="67" t="str">
        <f t="shared" si="115"/>
        <v/>
      </c>
      <c r="T497" s="68" t="str">
        <f t="shared" si="111"/>
        <v>Sin Iniciar</v>
      </c>
      <c r="U497" s="650" t="str">
        <f t="shared" si="112"/>
        <v>6</v>
      </c>
      <c r="V497" s="120"/>
      <c r="W497" s="71">
        <f t="shared" si="116"/>
        <v>1</v>
      </c>
      <c r="X497" s="703"/>
    </row>
    <row r="498" spans="1:24" s="5" customFormat="1" ht="29.25" hidden="1" customHeight="1" outlineLevel="2" thickBot="1" x14ac:dyDescent="0.3">
      <c r="A498" s="763"/>
      <c r="B498" s="766"/>
      <c r="C498" s="310" t="s">
        <v>896</v>
      </c>
      <c r="D498" s="311"/>
      <c r="E498" s="311"/>
      <c r="F498" s="312"/>
      <c r="G498" s="320" t="s">
        <v>984</v>
      </c>
      <c r="H498" s="310" t="s">
        <v>372</v>
      </c>
      <c r="I498" s="527"/>
      <c r="J498" s="314">
        <v>12</v>
      </c>
      <c r="K498" s="571"/>
      <c r="L498" s="572"/>
      <c r="M498" s="221" t="str">
        <f t="shared" si="110"/>
        <v/>
      </c>
      <c r="N498" s="62" t="str">
        <f t="shared" si="113"/>
        <v/>
      </c>
      <c r="O498" s="119"/>
      <c r="P498" s="64" t="str">
        <f t="shared" si="114"/>
        <v/>
      </c>
      <c r="Q498" s="65"/>
      <c r="R498" s="66"/>
      <c r="S498" s="67" t="str">
        <f t="shared" si="115"/>
        <v/>
      </c>
      <c r="T498" s="68" t="str">
        <f t="shared" si="111"/>
        <v>Sin Iniciar</v>
      </c>
      <c r="U498" s="650" t="str">
        <f t="shared" si="112"/>
        <v>6</v>
      </c>
      <c r="V498" s="120"/>
      <c r="W498" s="71">
        <f t="shared" si="116"/>
        <v>1</v>
      </c>
      <c r="X498" s="703"/>
    </row>
    <row r="499" spans="1:24" s="5" customFormat="1" ht="29.25" hidden="1" customHeight="1" outlineLevel="2" thickBot="1" x14ac:dyDescent="0.3">
      <c r="A499" s="763"/>
      <c r="B499" s="766"/>
      <c r="C499" s="310" t="s">
        <v>896</v>
      </c>
      <c r="D499" s="311"/>
      <c r="E499" s="311"/>
      <c r="F499" s="312"/>
      <c r="G499" s="320" t="s">
        <v>985</v>
      </c>
      <c r="H499" s="310" t="s">
        <v>372</v>
      </c>
      <c r="I499" s="527"/>
      <c r="J499" s="314">
        <v>12</v>
      </c>
      <c r="K499" s="571"/>
      <c r="L499" s="572"/>
      <c r="M499" s="221" t="str">
        <f t="shared" si="110"/>
        <v/>
      </c>
      <c r="N499" s="62" t="str">
        <f t="shared" si="113"/>
        <v/>
      </c>
      <c r="O499" s="119"/>
      <c r="P499" s="64" t="str">
        <f t="shared" si="114"/>
        <v/>
      </c>
      <c r="Q499" s="65"/>
      <c r="R499" s="66"/>
      <c r="S499" s="67" t="str">
        <f t="shared" si="115"/>
        <v/>
      </c>
      <c r="T499" s="68" t="str">
        <f t="shared" si="111"/>
        <v>Sin Iniciar</v>
      </c>
      <c r="U499" s="650" t="str">
        <f t="shared" si="112"/>
        <v>6</v>
      </c>
      <c r="V499" s="120"/>
      <c r="W499" s="71">
        <f t="shared" si="116"/>
        <v>1</v>
      </c>
      <c r="X499" s="703"/>
    </row>
    <row r="500" spans="1:24" s="5" customFormat="1" ht="29.25" hidden="1" customHeight="1" outlineLevel="2" thickBot="1" x14ac:dyDescent="0.3">
      <c r="A500" s="763"/>
      <c r="B500" s="766"/>
      <c r="C500" s="310" t="s">
        <v>896</v>
      </c>
      <c r="D500" s="311"/>
      <c r="E500" s="311"/>
      <c r="F500" s="312"/>
      <c r="G500" s="320" t="s">
        <v>986</v>
      </c>
      <c r="H500" s="310" t="s">
        <v>372</v>
      </c>
      <c r="I500" s="527"/>
      <c r="J500" s="314">
        <v>8</v>
      </c>
      <c r="K500" s="571"/>
      <c r="L500" s="572"/>
      <c r="M500" s="221" t="str">
        <f t="shared" ref="M500:M563" si="117">+IF(D500="","",IF(MONTH($C$2)&lt;MONTH(D500),"",E500-D500))</f>
        <v/>
      </c>
      <c r="N500" s="62" t="str">
        <f t="shared" si="113"/>
        <v/>
      </c>
      <c r="O500" s="119"/>
      <c r="P500" s="64" t="str">
        <f t="shared" si="114"/>
        <v/>
      </c>
      <c r="Q500" s="65"/>
      <c r="R500" s="66"/>
      <c r="S500" s="67" t="str">
        <f t="shared" si="115"/>
        <v/>
      </c>
      <c r="T500" s="68" t="str">
        <f t="shared" ref="T500:T563" si="118">+IF(S500="","Sin Iniciar",IF(S500&lt;0.6,"Crítico",IF(S500&lt;0.9,"En Proceso",IF(AND(P500=1,Q500=1,S500=1),"Terminado","Normal"))))</f>
        <v>Sin Iniciar</v>
      </c>
      <c r="U500" s="650" t="str">
        <f t="shared" ref="U500:U563" si="119">+IF(T500="","",IF(T500="Sin Iniciar","6",IF(T500="Crítico","L",IF(T500="En Proceso","K",IF(T500="Normal","J","B")))))</f>
        <v>6</v>
      </c>
      <c r="V500" s="120"/>
      <c r="W500" s="71">
        <f t="shared" si="116"/>
        <v>1</v>
      </c>
      <c r="X500" s="703"/>
    </row>
    <row r="501" spans="1:24" s="5" customFormat="1" ht="29.25" hidden="1" customHeight="1" outlineLevel="2" thickBot="1" x14ac:dyDescent="0.3">
      <c r="A501" s="763"/>
      <c r="B501" s="766"/>
      <c r="C501" s="310" t="s">
        <v>896</v>
      </c>
      <c r="D501" s="311"/>
      <c r="E501" s="311"/>
      <c r="F501" s="312"/>
      <c r="G501" s="320" t="s">
        <v>987</v>
      </c>
      <c r="H501" s="310" t="s">
        <v>372</v>
      </c>
      <c r="I501" s="527"/>
      <c r="J501" s="314">
        <v>10</v>
      </c>
      <c r="K501" s="571"/>
      <c r="L501" s="572"/>
      <c r="M501" s="221" t="str">
        <f t="shared" si="117"/>
        <v/>
      </c>
      <c r="N501" s="62" t="str">
        <f t="shared" si="113"/>
        <v/>
      </c>
      <c r="O501" s="119"/>
      <c r="P501" s="64" t="str">
        <f t="shared" si="114"/>
        <v/>
      </c>
      <c r="Q501" s="65"/>
      <c r="R501" s="66"/>
      <c r="S501" s="67" t="str">
        <f t="shared" si="115"/>
        <v/>
      </c>
      <c r="T501" s="68" t="str">
        <f t="shared" si="118"/>
        <v>Sin Iniciar</v>
      </c>
      <c r="U501" s="650" t="str">
        <f t="shared" si="119"/>
        <v>6</v>
      </c>
      <c r="V501" s="120"/>
      <c r="W501" s="71">
        <f t="shared" si="116"/>
        <v>1</v>
      </c>
      <c r="X501" s="703"/>
    </row>
    <row r="502" spans="1:24" s="5" customFormat="1" ht="29.25" hidden="1" customHeight="1" outlineLevel="2" thickBot="1" x14ac:dyDescent="0.3">
      <c r="A502" s="763"/>
      <c r="B502" s="766"/>
      <c r="C502" s="310" t="s">
        <v>896</v>
      </c>
      <c r="D502" s="311"/>
      <c r="E502" s="311"/>
      <c r="F502" s="312"/>
      <c r="G502" s="320" t="s">
        <v>988</v>
      </c>
      <c r="H502" s="310" t="s">
        <v>372</v>
      </c>
      <c r="I502" s="527"/>
      <c r="J502" s="314">
        <v>10</v>
      </c>
      <c r="K502" s="571"/>
      <c r="L502" s="572"/>
      <c r="M502" s="221" t="str">
        <f t="shared" si="117"/>
        <v/>
      </c>
      <c r="N502" s="62" t="str">
        <f t="shared" si="113"/>
        <v/>
      </c>
      <c r="O502" s="119"/>
      <c r="P502" s="64" t="str">
        <f t="shared" si="114"/>
        <v/>
      </c>
      <c r="Q502" s="65"/>
      <c r="R502" s="66"/>
      <c r="S502" s="67" t="str">
        <f t="shared" si="115"/>
        <v/>
      </c>
      <c r="T502" s="68" t="str">
        <f t="shared" si="118"/>
        <v>Sin Iniciar</v>
      </c>
      <c r="U502" s="650" t="str">
        <f t="shared" si="119"/>
        <v>6</v>
      </c>
      <c r="V502" s="120"/>
      <c r="W502" s="71">
        <f t="shared" si="116"/>
        <v>1</v>
      </c>
      <c r="X502" s="703"/>
    </row>
    <row r="503" spans="1:24" s="5" customFormat="1" ht="29.25" hidden="1" customHeight="1" outlineLevel="2" thickBot="1" x14ac:dyDescent="0.3">
      <c r="A503" s="763"/>
      <c r="B503" s="766"/>
      <c r="C503" s="310" t="s">
        <v>896</v>
      </c>
      <c r="D503" s="311"/>
      <c r="E503" s="311"/>
      <c r="F503" s="312"/>
      <c r="G503" s="320" t="s">
        <v>989</v>
      </c>
      <c r="H503" s="310" t="s">
        <v>372</v>
      </c>
      <c r="I503" s="527"/>
      <c r="J503" s="314">
        <v>10</v>
      </c>
      <c r="K503" s="571"/>
      <c r="L503" s="572"/>
      <c r="M503" s="221" t="str">
        <f t="shared" si="117"/>
        <v/>
      </c>
      <c r="N503" s="62" t="str">
        <f t="shared" si="113"/>
        <v/>
      </c>
      <c r="O503" s="119"/>
      <c r="P503" s="64" t="str">
        <f t="shared" si="114"/>
        <v/>
      </c>
      <c r="Q503" s="65"/>
      <c r="R503" s="66"/>
      <c r="S503" s="67" t="str">
        <f t="shared" si="115"/>
        <v/>
      </c>
      <c r="T503" s="68" t="str">
        <f t="shared" si="118"/>
        <v>Sin Iniciar</v>
      </c>
      <c r="U503" s="650" t="str">
        <f t="shared" si="119"/>
        <v>6</v>
      </c>
      <c r="V503" s="120"/>
      <c r="W503" s="71">
        <f t="shared" si="116"/>
        <v>1</v>
      </c>
      <c r="X503" s="703"/>
    </row>
    <row r="504" spans="1:24" s="5" customFormat="1" ht="29.25" hidden="1" customHeight="1" outlineLevel="2" thickBot="1" x14ac:dyDescent="0.3">
      <c r="A504" s="763"/>
      <c r="B504" s="766"/>
      <c r="C504" s="310" t="s">
        <v>896</v>
      </c>
      <c r="D504" s="311"/>
      <c r="E504" s="311"/>
      <c r="F504" s="312"/>
      <c r="G504" s="320" t="s">
        <v>990</v>
      </c>
      <c r="H504" s="310" t="s">
        <v>372</v>
      </c>
      <c r="I504" s="527"/>
      <c r="J504" s="314">
        <v>10</v>
      </c>
      <c r="K504" s="571"/>
      <c r="L504" s="572"/>
      <c r="M504" s="221" t="str">
        <f t="shared" si="117"/>
        <v/>
      </c>
      <c r="N504" s="62" t="str">
        <f t="shared" si="113"/>
        <v/>
      </c>
      <c r="O504" s="119"/>
      <c r="P504" s="64" t="str">
        <f t="shared" si="114"/>
        <v/>
      </c>
      <c r="Q504" s="65"/>
      <c r="R504" s="66"/>
      <c r="S504" s="67" t="str">
        <f t="shared" si="115"/>
        <v/>
      </c>
      <c r="T504" s="68" t="str">
        <f t="shared" si="118"/>
        <v>Sin Iniciar</v>
      </c>
      <c r="U504" s="650" t="str">
        <f t="shared" si="119"/>
        <v>6</v>
      </c>
      <c r="V504" s="120"/>
      <c r="W504" s="71">
        <f t="shared" si="116"/>
        <v>1</v>
      </c>
      <c r="X504" s="703"/>
    </row>
    <row r="505" spans="1:24" s="5" customFormat="1" ht="29.25" hidden="1" customHeight="1" outlineLevel="2" thickBot="1" x14ac:dyDescent="0.3">
      <c r="A505" s="763"/>
      <c r="B505" s="766"/>
      <c r="C505" s="310" t="s">
        <v>896</v>
      </c>
      <c r="D505" s="311"/>
      <c r="E505" s="311"/>
      <c r="F505" s="312"/>
      <c r="G505" s="320" t="s">
        <v>991</v>
      </c>
      <c r="H505" s="310" t="s">
        <v>372</v>
      </c>
      <c r="I505" s="527"/>
      <c r="J505" s="314">
        <v>10</v>
      </c>
      <c r="K505" s="571"/>
      <c r="L505" s="572"/>
      <c r="M505" s="221" t="str">
        <f t="shared" si="117"/>
        <v/>
      </c>
      <c r="N505" s="62" t="str">
        <f t="shared" si="113"/>
        <v/>
      </c>
      <c r="O505" s="119"/>
      <c r="P505" s="64" t="str">
        <f t="shared" si="114"/>
        <v/>
      </c>
      <c r="Q505" s="65"/>
      <c r="R505" s="66"/>
      <c r="S505" s="67" t="str">
        <f t="shared" si="115"/>
        <v/>
      </c>
      <c r="T505" s="68" t="str">
        <f t="shared" si="118"/>
        <v>Sin Iniciar</v>
      </c>
      <c r="U505" s="650" t="str">
        <f t="shared" si="119"/>
        <v>6</v>
      </c>
      <c r="V505" s="120"/>
      <c r="W505" s="71">
        <f t="shared" si="116"/>
        <v>1</v>
      </c>
      <c r="X505" s="703"/>
    </row>
    <row r="506" spans="1:24" s="5" customFormat="1" ht="29.25" hidden="1" customHeight="1" outlineLevel="2" thickBot="1" x14ac:dyDescent="0.3">
      <c r="A506" s="763"/>
      <c r="B506" s="766"/>
      <c r="C506" s="310" t="s">
        <v>896</v>
      </c>
      <c r="D506" s="311"/>
      <c r="E506" s="311"/>
      <c r="F506" s="312"/>
      <c r="G506" s="320" t="s">
        <v>992</v>
      </c>
      <c r="H506" s="310" t="s">
        <v>372</v>
      </c>
      <c r="I506" s="527"/>
      <c r="J506" s="314">
        <v>10</v>
      </c>
      <c r="K506" s="571"/>
      <c r="L506" s="572"/>
      <c r="M506" s="221" t="str">
        <f t="shared" si="117"/>
        <v/>
      </c>
      <c r="N506" s="62" t="str">
        <f t="shared" si="113"/>
        <v/>
      </c>
      <c r="O506" s="119"/>
      <c r="P506" s="64" t="str">
        <f t="shared" si="114"/>
        <v/>
      </c>
      <c r="Q506" s="65"/>
      <c r="R506" s="66"/>
      <c r="S506" s="67" t="str">
        <f t="shared" si="115"/>
        <v/>
      </c>
      <c r="T506" s="68" t="str">
        <f t="shared" si="118"/>
        <v>Sin Iniciar</v>
      </c>
      <c r="U506" s="650" t="str">
        <f t="shared" si="119"/>
        <v>6</v>
      </c>
      <c r="V506" s="120"/>
      <c r="W506" s="71">
        <f t="shared" si="116"/>
        <v>1</v>
      </c>
      <c r="X506" s="703"/>
    </row>
    <row r="507" spans="1:24" s="5" customFormat="1" ht="29.25" hidden="1" customHeight="1" outlineLevel="2" thickBot="1" x14ac:dyDescent="0.3">
      <c r="A507" s="763"/>
      <c r="B507" s="766"/>
      <c r="C507" s="310" t="s">
        <v>896</v>
      </c>
      <c r="D507" s="311"/>
      <c r="E507" s="311"/>
      <c r="F507" s="312"/>
      <c r="G507" s="320" t="s">
        <v>993</v>
      </c>
      <c r="H507" s="310" t="s">
        <v>372</v>
      </c>
      <c r="I507" s="527"/>
      <c r="J507" s="314">
        <v>12</v>
      </c>
      <c r="K507" s="571"/>
      <c r="L507" s="572"/>
      <c r="M507" s="221" t="str">
        <f t="shared" si="117"/>
        <v/>
      </c>
      <c r="N507" s="62" t="str">
        <f t="shared" si="113"/>
        <v/>
      </c>
      <c r="O507" s="119"/>
      <c r="P507" s="64" t="str">
        <f t="shared" si="114"/>
        <v/>
      </c>
      <c r="Q507" s="65"/>
      <c r="R507" s="66"/>
      <c r="S507" s="67" t="str">
        <f t="shared" si="115"/>
        <v/>
      </c>
      <c r="T507" s="68" t="str">
        <f t="shared" si="118"/>
        <v>Sin Iniciar</v>
      </c>
      <c r="U507" s="650" t="str">
        <f t="shared" si="119"/>
        <v>6</v>
      </c>
      <c r="V507" s="120"/>
      <c r="W507" s="71">
        <f t="shared" si="116"/>
        <v>1</v>
      </c>
      <c r="X507" s="703"/>
    </row>
    <row r="508" spans="1:24" s="5" customFormat="1" ht="29.25" hidden="1" customHeight="1" outlineLevel="2" thickBot="1" x14ac:dyDescent="0.3">
      <c r="A508" s="763"/>
      <c r="B508" s="766"/>
      <c r="C508" s="310" t="s">
        <v>896</v>
      </c>
      <c r="D508" s="311"/>
      <c r="E508" s="311"/>
      <c r="F508" s="312"/>
      <c r="G508" s="320" t="s">
        <v>994</v>
      </c>
      <c r="H508" s="310" t="s">
        <v>372</v>
      </c>
      <c r="I508" s="527"/>
      <c r="J508" s="314">
        <v>12</v>
      </c>
      <c r="K508" s="571"/>
      <c r="L508" s="572"/>
      <c r="M508" s="221" t="str">
        <f t="shared" si="117"/>
        <v/>
      </c>
      <c r="N508" s="62" t="str">
        <f t="shared" si="113"/>
        <v/>
      </c>
      <c r="O508" s="119"/>
      <c r="P508" s="64" t="str">
        <f t="shared" si="114"/>
        <v/>
      </c>
      <c r="Q508" s="65"/>
      <c r="R508" s="66"/>
      <c r="S508" s="67" t="str">
        <f t="shared" si="115"/>
        <v/>
      </c>
      <c r="T508" s="68" t="str">
        <f t="shared" si="118"/>
        <v>Sin Iniciar</v>
      </c>
      <c r="U508" s="650" t="str">
        <f t="shared" si="119"/>
        <v>6</v>
      </c>
      <c r="V508" s="120"/>
      <c r="W508" s="71">
        <f t="shared" si="116"/>
        <v>1</v>
      </c>
      <c r="X508" s="703"/>
    </row>
    <row r="509" spans="1:24" s="5" customFormat="1" ht="29.25" hidden="1" customHeight="1" outlineLevel="2" thickBot="1" x14ac:dyDescent="0.3">
      <c r="A509" s="763"/>
      <c r="B509" s="766"/>
      <c r="C509" s="310" t="s">
        <v>896</v>
      </c>
      <c r="D509" s="311"/>
      <c r="E509" s="311"/>
      <c r="F509" s="312"/>
      <c r="G509" s="320" t="s">
        <v>995</v>
      </c>
      <c r="H509" s="310" t="s">
        <v>372</v>
      </c>
      <c r="I509" s="527"/>
      <c r="J509" s="314">
        <v>10</v>
      </c>
      <c r="K509" s="571"/>
      <c r="L509" s="572"/>
      <c r="M509" s="221" t="str">
        <f t="shared" si="117"/>
        <v/>
      </c>
      <c r="N509" s="62" t="str">
        <f t="shared" si="113"/>
        <v/>
      </c>
      <c r="O509" s="119"/>
      <c r="P509" s="64" t="str">
        <f t="shared" si="114"/>
        <v/>
      </c>
      <c r="Q509" s="65"/>
      <c r="R509" s="66"/>
      <c r="S509" s="67" t="str">
        <f t="shared" si="115"/>
        <v/>
      </c>
      <c r="T509" s="68" t="str">
        <f t="shared" si="118"/>
        <v>Sin Iniciar</v>
      </c>
      <c r="U509" s="650" t="str">
        <f t="shared" si="119"/>
        <v>6</v>
      </c>
      <c r="V509" s="120"/>
      <c r="W509" s="71">
        <f t="shared" si="116"/>
        <v>1</v>
      </c>
      <c r="X509" s="703"/>
    </row>
    <row r="510" spans="1:24" s="5" customFormat="1" ht="29.25" hidden="1" customHeight="1" outlineLevel="2" thickBot="1" x14ac:dyDescent="0.3">
      <c r="A510" s="763"/>
      <c r="B510" s="766"/>
      <c r="C510" s="310" t="s">
        <v>896</v>
      </c>
      <c r="D510" s="311"/>
      <c r="E510" s="311"/>
      <c r="F510" s="312"/>
      <c r="G510" s="320" t="s">
        <v>996</v>
      </c>
      <c r="H510" s="310" t="s">
        <v>372</v>
      </c>
      <c r="I510" s="527"/>
      <c r="J510" s="314">
        <v>10</v>
      </c>
      <c r="K510" s="571"/>
      <c r="L510" s="572"/>
      <c r="M510" s="221" t="str">
        <f t="shared" si="117"/>
        <v/>
      </c>
      <c r="N510" s="62" t="str">
        <f t="shared" si="113"/>
        <v/>
      </c>
      <c r="O510" s="119"/>
      <c r="P510" s="64" t="str">
        <f t="shared" si="114"/>
        <v/>
      </c>
      <c r="Q510" s="65"/>
      <c r="R510" s="66"/>
      <c r="S510" s="67" t="str">
        <f t="shared" si="115"/>
        <v/>
      </c>
      <c r="T510" s="68" t="str">
        <f t="shared" si="118"/>
        <v>Sin Iniciar</v>
      </c>
      <c r="U510" s="650" t="str">
        <f t="shared" si="119"/>
        <v>6</v>
      </c>
      <c r="V510" s="120"/>
      <c r="W510" s="71">
        <f t="shared" si="116"/>
        <v>1</v>
      </c>
      <c r="X510" s="703"/>
    </row>
    <row r="511" spans="1:24" s="5" customFormat="1" ht="29.25" hidden="1" customHeight="1" outlineLevel="2" thickBot="1" x14ac:dyDescent="0.3">
      <c r="A511" s="763"/>
      <c r="B511" s="766"/>
      <c r="C511" s="310" t="s">
        <v>896</v>
      </c>
      <c r="D511" s="311"/>
      <c r="E511" s="311"/>
      <c r="F511" s="312"/>
      <c r="G511" s="320" t="s">
        <v>997</v>
      </c>
      <c r="H511" s="310" t="s">
        <v>372</v>
      </c>
      <c r="I511" s="527"/>
      <c r="J511" s="314">
        <v>10</v>
      </c>
      <c r="K511" s="571"/>
      <c r="L511" s="572"/>
      <c r="M511" s="221" t="str">
        <f t="shared" si="117"/>
        <v/>
      </c>
      <c r="N511" s="62" t="str">
        <f t="shared" si="113"/>
        <v/>
      </c>
      <c r="O511" s="119"/>
      <c r="P511" s="64" t="str">
        <f t="shared" si="114"/>
        <v/>
      </c>
      <c r="Q511" s="65"/>
      <c r="R511" s="66"/>
      <c r="S511" s="67" t="str">
        <f t="shared" si="115"/>
        <v/>
      </c>
      <c r="T511" s="68" t="str">
        <f t="shared" si="118"/>
        <v>Sin Iniciar</v>
      </c>
      <c r="U511" s="650" t="str">
        <f t="shared" si="119"/>
        <v>6</v>
      </c>
      <c r="V511" s="120"/>
      <c r="W511" s="71">
        <f t="shared" si="116"/>
        <v>1</v>
      </c>
      <c r="X511" s="703"/>
    </row>
    <row r="512" spans="1:24" s="5" customFormat="1" ht="29.25" hidden="1" customHeight="1" outlineLevel="2" thickBot="1" x14ac:dyDescent="0.3">
      <c r="A512" s="763"/>
      <c r="B512" s="766"/>
      <c r="C512" s="310" t="s">
        <v>896</v>
      </c>
      <c r="D512" s="311"/>
      <c r="E512" s="311"/>
      <c r="F512" s="312"/>
      <c r="G512" s="320" t="s">
        <v>998</v>
      </c>
      <c r="H512" s="310" t="s">
        <v>372</v>
      </c>
      <c r="I512" s="527"/>
      <c r="J512" s="314">
        <v>12</v>
      </c>
      <c r="K512" s="571"/>
      <c r="L512" s="572"/>
      <c r="M512" s="221" t="str">
        <f t="shared" si="117"/>
        <v/>
      </c>
      <c r="N512" s="62" t="str">
        <f t="shared" si="113"/>
        <v/>
      </c>
      <c r="O512" s="119"/>
      <c r="P512" s="64" t="str">
        <f t="shared" si="114"/>
        <v/>
      </c>
      <c r="Q512" s="65"/>
      <c r="R512" s="66"/>
      <c r="S512" s="67" t="str">
        <f t="shared" si="115"/>
        <v/>
      </c>
      <c r="T512" s="68" t="str">
        <f t="shared" si="118"/>
        <v>Sin Iniciar</v>
      </c>
      <c r="U512" s="650" t="str">
        <f t="shared" si="119"/>
        <v>6</v>
      </c>
      <c r="V512" s="120"/>
      <c r="W512" s="71">
        <f t="shared" si="116"/>
        <v>1</v>
      </c>
      <c r="X512" s="703"/>
    </row>
    <row r="513" spans="1:24" s="5" customFormat="1" ht="29.25" hidden="1" customHeight="1" outlineLevel="2" thickBot="1" x14ac:dyDescent="0.3">
      <c r="A513" s="763"/>
      <c r="B513" s="766"/>
      <c r="C513" s="310" t="s">
        <v>896</v>
      </c>
      <c r="D513" s="311"/>
      <c r="E513" s="311"/>
      <c r="F513" s="312"/>
      <c r="G513" s="320" t="s">
        <v>999</v>
      </c>
      <c r="H513" s="310" t="s">
        <v>372</v>
      </c>
      <c r="I513" s="527"/>
      <c r="J513" s="314">
        <v>12</v>
      </c>
      <c r="K513" s="571"/>
      <c r="L513" s="572"/>
      <c r="M513" s="221" t="str">
        <f t="shared" si="117"/>
        <v/>
      </c>
      <c r="N513" s="62" t="str">
        <f t="shared" si="113"/>
        <v/>
      </c>
      <c r="O513" s="119"/>
      <c r="P513" s="64" t="str">
        <f t="shared" si="114"/>
        <v/>
      </c>
      <c r="Q513" s="65"/>
      <c r="R513" s="66"/>
      <c r="S513" s="67" t="str">
        <f t="shared" si="115"/>
        <v/>
      </c>
      <c r="T513" s="68" t="str">
        <f t="shared" si="118"/>
        <v>Sin Iniciar</v>
      </c>
      <c r="U513" s="650" t="str">
        <f t="shared" si="119"/>
        <v>6</v>
      </c>
      <c r="V513" s="120"/>
      <c r="W513" s="71">
        <f t="shared" si="116"/>
        <v>1</v>
      </c>
      <c r="X513" s="703"/>
    </row>
    <row r="514" spans="1:24" s="5" customFormat="1" ht="29.25" hidden="1" customHeight="1" outlineLevel="2" thickBot="1" x14ac:dyDescent="0.3">
      <c r="A514" s="763"/>
      <c r="B514" s="766"/>
      <c r="C514" s="310" t="s">
        <v>896</v>
      </c>
      <c r="D514" s="311"/>
      <c r="E514" s="311"/>
      <c r="F514" s="312"/>
      <c r="G514" s="320" t="s">
        <v>1000</v>
      </c>
      <c r="H514" s="310" t="s">
        <v>372</v>
      </c>
      <c r="I514" s="527"/>
      <c r="J514" s="314">
        <v>10</v>
      </c>
      <c r="K514" s="571"/>
      <c r="L514" s="572"/>
      <c r="M514" s="221" t="str">
        <f t="shared" si="117"/>
        <v/>
      </c>
      <c r="N514" s="62" t="str">
        <f t="shared" si="113"/>
        <v/>
      </c>
      <c r="O514" s="119"/>
      <c r="P514" s="64" t="str">
        <f t="shared" si="114"/>
        <v/>
      </c>
      <c r="Q514" s="65"/>
      <c r="R514" s="66"/>
      <c r="S514" s="67" t="str">
        <f t="shared" si="115"/>
        <v/>
      </c>
      <c r="T514" s="68" t="str">
        <f t="shared" si="118"/>
        <v>Sin Iniciar</v>
      </c>
      <c r="U514" s="650" t="str">
        <f t="shared" si="119"/>
        <v>6</v>
      </c>
      <c r="V514" s="120"/>
      <c r="W514" s="71">
        <f t="shared" si="116"/>
        <v>1</v>
      </c>
      <c r="X514" s="703"/>
    </row>
    <row r="515" spans="1:24" s="5" customFormat="1" ht="29.25" hidden="1" customHeight="1" outlineLevel="2" thickBot="1" x14ac:dyDescent="0.3">
      <c r="A515" s="763"/>
      <c r="B515" s="766"/>
      <c r="C515" s="310" t="s">
        <v>896</v>
      </c>
      <c r="D515" s="311"/>
      <c r="E515" s="311"/>
      <c r="F515" s="312"/>
      <c r="G515" s="320" t="s">
        <v>1001</v>
      </c>
      <c r="H515" s="310" t="s">
        <v>372</v>
      </c>
      <c r="I515" s="527"/>
      <c r="J515" s="314">
        <v>25</v>
      </c>
      <c r="K515" s="571"/>
      <c r="L515" s="572"/>
      <c r="M515" s="221" t="str">
        <f t="shared" si="117"/>
        <v/>
      </c>
      <c r="N515" s="62" t="str">
        <f t="shared" ref="N515:N578" si="120">+IF(D515="","",IF(AND(MONTH($C$2)&gt;=MONTH(D515),MONTH($C$2)&lt;=MONTH(E515)),"X",""))</f>
        <v/>
      </c>
      <c r="O515" s="119"/>
      <c r="P515" s="64" t="str">
        <f t="shared" si="114"/>
        <v/>
      </c>
      <c r="Q515" s="65"/>
      <c r="R515" s="66"/>
      <c r="S515" s="67" t="str">
        <f t="shared" si="115"/>
        <v/>
      </c>
      <c r="T515" s="68" t="str">
        <f t="shared" si="118"/>
        <v>Sin Iniciar</v>
      </c>
      <c r="U515" s="650" t="str">
        <f t="shared" si="119"/>
        <v>6</v>
      </c>
      <c r="V515" s="120"/>
      <c r="W515" s="71">
        <f t="shared" si="116"/>
        <v>1</v>
      </c>
      <c r="X515" s="703"/>
    </row>
    <row r="516" spans="1:24" s="5" customFormat="1" ht="29.25" hidden="1" customHeight="1" outlineLevel="2" thickBot="1" x14ac:dyDescent="0.3">
      <c r="A516" s="763"/>
      <c r="B516" s="766"/>
      <c r="C516" s="310" t="s">
        <v>896</v>
      </c>
      <c r="D516" s="311"/>
      <c r="E516" s="311"/>
      <c r="F516" s="312"/>
      <c r="G516" s="320" t="s">
        <v>1002</v>
      </c>
      <c r="H516" s="310" t="s">
        <v>372</v>
      </c>
      <c r="I516" s="527"/>
      <c r="J516" s="314">
        <v>25</v>
      </c>
      <c r="K516" s="571"/>
      <c r="L516" s="572"/>
      <c r="M516" s="221" t="str">
        <f t="shared" si="117"/>
        <v/>
      </c>
      <c r="N516" s="62" t="str">
        <f t="shared" si="120"/>
        <v/>
      </c>
      <c r="O516" s="119"/>
      <c r="P516" s="64" t="str">
        <f t="shared" si="114"/>
        <v/>
      </c>
      <c r="Q516" s="65"/>
      <c r="R516" s="66"/>
      <c r="S516" s="67" t="str">
        <f t="shared" si="115"/>
        <v/>
      </c>
      <c r="T516" s="68" t="str">
        <f t="shared" si="118"/>
        <v>Sin Iniciar</v>
      </c>
      <c r="U516" s="650" t="str">
        <f t="shared" si="119"/>
        <v>6</v>
      </c>
      <c r="V516" s="120"/>
      <c r="W516" s="71">
        <f t="shared" si="116"/>
        <v>1</v>
      </c>
      <c r="X516" s="703"/>
    </row>
    <row r="517" spans="1:24" s="5" customFormat="1" ht="29.25" hidden="1" customHeight="1" outlineLevel="2" thickBot="1" x14ac:dyDescent="0.3">
      <c r="A517" s="763"/>
      <c r="B517" s="766"/>
      <c r="C517" s="310" t="s">
        <v>896</v>
      </c>
      <c r="D517" s="311"/>
      <c r="E517" s="311"/>
      <c r="F517" s="312"/>
      <c r="G517" s="320" t="s">
        <v>1003</v>
      </c>
      <c r="H517" s="310" t="s">
        <v>372</v>
      </c>
      <c r="I517" s="527"/>
      <c r="J517" s="314">
        <v>25</v>
      </c>
      <c r="K517" s="571"/>
      <c r="L517" s="572"/>
      <c r="M517" s="221" t="str">
        <f t="shared" si="117"/>
        <v/>
      </c>
      <c r="N517" s="62" t="str">
        <f t="shared" si="120"/>
        <v/>
      </c>
      <c r="O517" s="119"/>
      <c r="P517" s="64" t="str">
        <f t="shared" si="114"/>
        <v/>
      </c>
      <c r="Q517" s="65"/>
      <c r="R517" s="66"/>
      <c r="S517" s="67" t="str">
        <f t="shared" si="115"/>
        <v/>
      </c>
      <c r="T517" s="68" t="str">
        <f t="shared" si="118"/>
        <v>Sin Iniciar</v>
      </c>
      <c r="U517" s="650" t="str">
        <f t="shared" si="119"/>
        <v>6</v>
      </c>
      <c r="V517" s="120"/>
      <c r="W517" s="71">
        <f t="shared" si="116"/>
        <v>1</v>
      </c>
      <c r="X517" s="703"/>
    </row>
    <row r="518" spans="1:24" s="5" customFormat="1" ht="29.25" hidden="1" customHeight="1" outlineLevel="2" thickBot="1" x14ac:dyDescent="0.3">
      <c r="A518" s="763"/>
      <c r="B518" s="766"/>
      <c r="C518" s="310" t="s">
        <v>896</v>
      </c>
      <c r="D518" s="311"/>
      <c r="E518" s="311"/>
      <c r="F518" s="312"/>
      <c r="G518" s="320" t="s">
        <v>1004</v>
      </c>
      <c r="H518" s="310" t="s">
        <v>372</v>
      </c>
      <c r="I518" s="527"/>
      <c r="J518" s="314">
        <v>12</v>
      </c>
      <c r="K518" s="571"/>
      <c r="L518" s="572"/>
      <c r="M518" s="221" t="str">
        <f t="shared" si="117"/>
        <v/>
      </c>
      <c r="N518" s="62" t="str">
        <f t="shared" si="120"/>
        <v/>
      </c>
      <c r="O518" s="119"/>
      <c r="P518" s="64" t="str">
        <f t="shared" si="114"/>
        <v/>
      </c>
      <c r="Q518" s="65"/>
      <c r="R518" s="66"/>
      <c r="S518" s="67" t="str">
        <f t="shared" si="115"/>
        <v/>
      </c>
      <c r="T518" s="68" t="str">
        <f t="shared" si="118"/>
        <v>Sin Iniciar</v>
      </c>
      <c r="U518" s="650" t="str">
        <f t="shared" si="119"/>
        <v>6</v>
      </c>
      <c r="V518" s="120"/>
      <c r="W518" s="71">
        <f t="shared" si="116"/>
        <v>1</v>
      </c>
      <c r="X518" s="703"/>
    </row>
    <row r="519" spans="1:24" s="5" customFormat="1" ht="29.25" hidden="1" customHeight="1" outlineLevel="2" thickBot="1" x14ac:dyDescent="0.3">
      <c r="A519" s="763"/>
      <c r="B519" s="766"/>
      <c r="C519" s="310" t="s">
        <v>896</v>
      </c>
      <c r="D519" s="311"/>
      <c r="E519" s="311"/>
      <c r="F519" s="312"/>
      <c r="G519" s="320" t="s">
        <v>1005</v>
      </c>
      <c r="H519" s="310" t="s">
        <v>372</v>
      </c>
      <c r="I519" s="527"/>
      <c r="J519" s="314">
        <v>10</v>
      </c>
      <c r="K519" s="571"/>
      <c r="L519" s="572"/>
      <c r="M519" s="221" t="str">
        <f t="shared" si="117"/>
        <v/>
      </c>
      <c r="N519" s="62" t="str">
        <f t="shared" si="120"/>
        <v/>
      </c>
      <c r="O519" s="119"/>
      <c r="P519" s="64" t="str">
        <f t="shared" si="114"/>
        <v/>
      </c>
      <c r="Q519" s="65"/>
      <c r="R519" s="66"/>
      <c r="S519" s="67" t="str">
        <f t="shared" si="115"/>
        <v/>
      </c>
      <c r="T519" s="68" t="str">
        <f t="shared" si="118"/>
        <v>Sin Iniciar</v>
      </c>
      <c r="U519" s="650" t="str">
        <f t="shared" si="119"/>
        <v>6</v>
      </c>
      <c r="V519" s="120"/>
      <c r="W519" s="71">
        <f t="shared" si="116"/>
        <v>1</v>
      </c>
      <c r="X519" s="703"/>
    </row>
    <row r="520" spans="1:24" s="5" customFormat="1" ht="29.25" hidden="1" customHeight="1" outlineLevel="2" thickBot="1" x14ac:dyDescent="0.3">
      <c r="A520" s="763"/>
      <c r="B520" s="766"/>
      <c r="C520" s="310" t="s">
        <v>896</v>
      </c>
      <c r="D520" s="311"/>
      <c r="E520" s="311"/>
      <c r="F520" s="312"/>
      <c r="G520" s="320" t="s">
        <v>1006</v>
      </c>
      <c r="H520" s="310" t="s">
        <v>372</v>
      </c>
      <c r="I520" s="527"/>
      <c r="J520" s="314">
        <v>25</v>
      </c>
      <c r="K520" s="571"/>
      <c r="L520" s="572"/>
      <c r="M520" s="221" t="str">
        <f t="shared" si="117"/>
        <v/>
      </c>
      <c r="N520" s="62" t="str">
        <f t="shared" si="120"/>
        <v/>
      </c>
      <c r="O520" s="119"/>
      <c r="P520" s="64" t="str">
        <f t="shared" si="114"/>
        <v/>
      </c>
      <c r="Q520" s="65"/>
      <c r="R520" s="66"/>
      <c r="S520" s="67" t="str">
        <f t="shared" si="115"/>
        <v/>
      </c>
      <c r="T520" s="68" t="str">
        <f t="shared" si="118"/>
        <v>Sin Iniciar</v>
      </c>
      <c r="U520" s="650" t="str">
        <f t="shared" si="119"/>
        <v>6</v>
      </c>
      <c r="V520" s="120"/>
      <c r="W520" s="71">
        <f t="shared" si="116"/>
        <v>1</v>
      </c>
      <c r="X520" s="703"/>
    </row>
    <row r="521" spans="1:24" s="5" customFormat="1" ht="29.25" hidden="1" customHeight="1" outlineLevel="2" thickBot="1" x14ac:dyDescent="0.3">
      <c r="A521" s="763"/>
      <c r="B521" s="766"/>
      <c r="C521" s="310" t="s">
        <v>896</v>
      </c>
      <c r="D521" s="311"/>
      <c r="E521" s="311"/>
      <c r="F521" s="312"/>
      <c r="G521" s="320" t="s">
        <v>1007</v>
      </c>
      <c r="H521" s="310" t="s">
        <v>372</v>
      </c>
      <c r="I521" s="527"/>
      <c r="J521" s="314">
        <v>12</v>
      </c>
      <c r="K521" s="571"/>
      <c r="L521" s="572"/>
      <c r="M521" s="221" t="str">
        <f t="shared" si="117"/>
        <v/>
      </c>
      <c r="N521" s="62" t="str">
        <f t="shared" si="120"/>
        <v/>
      </c>
      <c r="O521" s="119"/>
      <c r="P521" s="64" t="str">
        <f t="shared" ref="P521:P584" si="121">+IF(N521="","",IFERROR(IF(MONTH($C$2)&lt;MONTH(D521),"",IF(E521&lt;$C$2,1,IF(D521&lt;$C$2,($C$2-D521)/(E521-D521),0))),0))</f>
        <v/>
      </c>
      <c r="Q521" s="65"/>
      <c r="R521" s="66"/>
      <c r="S521" s="67" t="str">
        <f t="shared" ref="S521:S584" si="122">IF(P521="","",IF(Q521&gt;P521,1,(Q521/P521)))</f>
        <v/>
      </c>
      <c r="T521" s="68" t="str">
        <f t="shared" si="118"/>
        <v>Sin Iniciar</v>
      </c>
      <c r="U521" s="650" t="str">
        <f t="shared" si="119"/>
        <v>6</v>
      </c>
      <c r="V521" s="120"/>
      <c r="W521" s="71">
        <f t="shared" si="116"/>
        <v>1</v>
      </c>
      <c r="X521" s="703"/>
    </row>
    <row r="522" spans="1:24" s="5" customFormat="1" ht="29.25" hidden="1" customHeight="1" outlineLevel="2" thickBot="1" x14ac:dyDescent="0.3">
      <c r="A522" s="763"/>
      <c r="B522" s="766"/>
      <c r="C522" s="310" t="s">
        <v>896</v>
      </c>
      <c r="D522" s="311"/>
      <c r="E522" s="311"/>
      <c r="F522" s="312"/>
      <c r="G522" s="320" t="s">
        <v>1008</v>
      </c>
      <c r="H522" s="310" t="s">
        <v>372</v>
      </c>
      <c r="I522" s="527"/>
      <c r="J522" s="314">
        <v>12</v>
      </c>
      <c r="K522" s="571"/>
      <c r="L522" s="572"/>
      <c r="M522" s="221" t="str">
        <f t="shared" si="117"/>
        <v/>
      </c>
      <c r="N522" s="62" t="str">
        <f t="shared" si="120"/>
        <v/>
      </c>
      <c r="O522" s="119"/>
      <c r="P522" s="64" t="str">
        <f t="shared" si="121"/>
        <v/>
      </c>
      <c r="Q522" s="65"/>
      <c r="R522" s="66"/>
      <c r="S522" s="67" t="str">
        <f t="shared" si="122"/>
        <v/>
      </c>
      <c r="T522" s="68" t="str">
        <f t="shared" si="118"/>
        <v>Sin Iniciar</v>
      </c>
      <c r="U522" s="650" t="str">
        <f t="shared" si="119"/>
        <v>6</v>
      </c>
      <c r="V522" s="120"/>
      <c r="W522" s="71">
        <f t="shared" si="116"/>
        <v>1</v>
      </c>
      <c r="X522" s="703"/>
    </row>
    <row r="523" spans="1:24" s="5" customFormat="1" ht="29.25" hidden="1" customHeight="1" outlineLevel="2" thickBot="1" x14ac:dyDescent="0.3">
      <c r="A523" s="763"/>
      <c r="B523" s="766"/>
      <c r="C523" s="310" t="s">
        <v>896</v>
      </c>
      <c r="D523" s="311"/>
      <c r="E523" s="311"/>
      <c r="F523" s="312"/>
      <c r="G523" s="320" t="s">
        <v>1009</v>
      </c>
      <c r="H523" s="310" t="s">
        <v>372</v>
      </c>
      <c r="I523" s="527"/>
      <c r="J523" s="314">
        <v>8</v>
      </c>
      <c r="K523" s="571"/>
      <c r="L523" s="572"/>
      <c r="M523" s="221" t="str">
        <f t="shared" si="117"/>
        <v/>
      </c>
      <c r="N523" s="62" t="str">
        <f t="shared" si="120"/>
        <v/>
      </c>
      <c r="O523" s="119"/>
      <c r="P523" s="64" t="str">
        <f t="shared" si="121"/>
        <v/>
      </c>
      <c r="Q523" s="65"/>
      <c r="R523" s="66"/>
      <c r="S523" s="67" t="str">
        <f t="shared" si="122"/>
        <v/>
      </c>
      <c r="T523" s="68" t="str">
        <f t="shared" si="118"/>
        <v>Sin Iniciar</v>
      </c>
      <c r="U523" s="650" t="str">
        <f t="shared" si="119"/>
        <v>6</v>
      </c>
      <c r="V523" s="120"/>
      <c r="W523" s="71">
        <f t="shared" si="116"/>
        <v>1</v>
      </c>
      <c r="X523" s="703"/>
    </row>
    <row r="524" spans="1:24" s="5" customFormat="1" ht="29.25" hidden="1" customHeight="1" outlineLevel="2" thickBot="1" x14ac:dyDescent="0.3">
      <c r="A524" s="763"/>
      <c r="B524" s="766"/>
      <c r="C524" s="310" t="s">
        <v>896</v>
      </c>
      <c r="D524" s="311"/>
      <c r="E524" s="311"/>
      <c r="F524" s="312"/>
      <c r="G524" s="320" t="s">
        <v>1010</v>
      </c>
      <c r="H524" s="310" t="s">
        <v>372</v>
      </c>
      <c r="I524" s="527"/>
      <c r="J524" s="314">
        <v>5</v>
      </c>
      <c r="K524" s="571"/>
      <c r="L524" s="572"/>
      <c r="M524" s="221" t="str">
        <f t="shared" si="117"/>
        <v/>
      </c>
      <c r="N524" s="62" t="str">
        <f t="shared" si="120"/>
        <v/>
      </c>
      <c r="O524" s="119"/>
      <c r="P524" s="64" t="str">
        <f t="shared" si="121"/>
        <v/>
      </c>
      <c r="Q524" s="65"/>
      <c r="R524" s="66"/>
      <c r="S524" s="67" t="str">
        <f t="shared" si="122"/>
        <v/>
      </c>
      <c r="T524" s="68" t="str">
        <f t="shared" si="118"/>
        <v>Sin Iniciar</v>
      </c>
      <c r="U524" s="650" t="str">
        <f t="shared" si="119"/>
        <v>6</v>
      </c>
      <c r="V524" s="120"/>
      <c r="W524" s="71">
        <f t="shared" si="116"/>
        <v>1</v>
      </c>
      <c r="X524" s="703"/>
    </row>
    <row r="525" spans="1:24" s="5" customFormat="1" ht="29.25" hidden="1" customHeight="1" outlineLevel="2" thickBot="1" x14ac:dyDescent="0.3">
      <c r="A525" s="763"/>
      <c r="B525" s="766"/>
      <c r="C525" s="310" t="s">
        <v>896</v>
      </c>
      <c r="D525" s="311"/>
      <c r="E525" s="311"/>
      <c r="F525" s="312"/>
      <c r="G525" s="320" t="s">
        <v>1011</v>
      </c>
      <c r="H525" s="310" t="s">
        <v>372</v>
      </c>
      <c r="I525" s="527"/>
      <c r="J525" s="314">
        <v>8</v>
      </c>
      <c r="K525" s="571"/>
      <c r="L525" s="572"/>
      <c r="M525" s="221" t="str">
        <f t="shared" si="117"/>
        <v/>
      </c>
      <c r="N525" s="62" t="str">
        <f t="shared" si="120"/>
        <v/>
      </c>
      <c r="O525" s="119"/>
      <c r="P525" s="64" t="str">
        <f t="shared" si="121"/>
        <v/>
      </c>
      <c r="Q525" s="65"/>
      <c r="R525" s="66"/>
      <c r="S525" s="67" t="str">
        <f t="shared" si="122"/>
        <v/>
      </c>
      <c r="T525" s="68" t="str">
        <f t="shared" si="118"/>
        <v>Sin Iniciar</v>
      </c>
      <c r="U525" s="650" t="str">
        <f t="shared" si="119"/>
        <v>6</v>
      </c>
      <c r="V525" s="120"/>
      <c r="W525" s="71">
        <f t="shared" si="116"/>
        <v>1</v>
      </c>
      <c r="X525" s="703"/>
    </row>
    <row r="526" spans="1:24" s="5" customFormat="1" ht="29.25" hidden="1" customHeight="1" outlineLevel="2" thickBot="1" x14ac:dyDescent="0.3">
      <c r="A526" s="763"/>
      <c r="B526" s="766"/>
      <c r="C526" s="310" t="s">
        <v>896</v>
      </c>
      <c r="D526" s="311"/>
      <c r="E526" s="311"/>
      <c r="F526" s="312"/>
      <c r="G526" s="320" t="s">
        <v>1012</v>
      </c>
      <c r="H526" s="310" t="s">
        <v>372</v>
      </c>
      <c r="I526" s="527"/>
      <c r="J526" s="314">
        <v>8</v>
      </c>
      <c r="K526" s="571"/>
      <c r="L526" s="572"/>
      <c r="M526" s="221" t="str">
        <f t="shared" si="117"/>
        <v/>
      </c>
      <c r="N526" s="62" t="str">
        <f t="shared" si="120"/>
        <v/>
      </c>
      <c r="O526" s="119"/>
      <c r="P526" s="64" t="str">
        <f t="shared" si="121"/>
        <v/>
      </c>
      <c r="Q526" s="65"/>
      <c r="R526" s="66"/>
      <c r="S526" s="67" t="str">
        <f t="shared" si="122"/>
        <v/>
      </c>
      <c r="T526" s="68" t="str">
        <f t="shared" si="118"/>
        <v>Sin Iniciar</v>
      </c>
      <c r="U526" s="650" t="str">
        <f t="shared" si="119"/>
        <v>6</v>
      </c>
      <c r="V526" s="120"/>
      <c r="W526" s="71">
        <f t="shared" si="116"/>
        <v>1</v>
      </c>
      <c r="X526" s="703"/>
    </row>
    <row r="527" spans="1:24" s="5" customFormat="1" ht="29.25" hidden="1" customHeight="1" outlineLevel="2" thickBot="1" x14ac:dyDescent="0.3">
      <c r="A527" s="763"/>
      <c r="B527" s="766"/>
      <c r="C527" s="310" t="s">
        <v>896</v>
      </c>
      <c r="D527" s="311"/>
      <c r="E527" s="311"/>
      <c r="F527" s="312"/>
      <c r="G527" s="320" t="s">
        <v>1013</v>
      </c>
      <c r="H527" s="310" t="s">
        <v>372</v>
      </c>
      <c r="I527" s="527"/>
      <c r="J527" s="314">
        <v>12</v>
      </c>
      <c r="K527" s="571"/>
      <c r="L527" s="572"/>
      <c r="M527" s="221" t="str">
        <f t="shared" si="117"/>
        <v/>
      </c>
      <c r="N527" s="62" t="str">
        <f t="shared" si="120"/>
        <v/>
      </c>
      <c r="O527" s="119"/>
      <c r="P527" s="64" t="str">
        <f t="shared" si="121"/>
        <v/>
      </c>
      <c r="Q527" s="65"/>
      <c r="R527" s="66"/>
      <c r="S527" s="67" t="str">
        <f t="shared" si="122"/>
        <v/>
      </c>
      <c r="T527" s="68" t="str">
        <f t="shared" si="118"/>
        <v>Sin Iniciar</v>
      </c>
      <c r="U527" s="650" t="str">
        <f t="shared" si="119"/>
        <v>6</v>
      </c>
      <c r="V527" s="120"/>
      <c r="W527" s="71">
        <f t="shared" si="116"/>
        <v>1</v>
      </c>
      <c r="X527" s="703"/>
    </row>
    <row r="528" spans="1:24" s="5" customFormat="1" ht="29.25" hidden="1" customHeight="1" outlineLevel="2" thickBot="1" x14ac:dyDescent="0.3">
      <c r="A528" s="763"/>
      <c r="B528" s="766"/>
      <c r="C528" s="310" t="s">
        <v>896</v>
      </c>
      <c r="D528" s="311"/>
      <c r="E528" s="311"/>
      <c r="F528" s="312"/>
      <c r="G528" s="320" t="s">
        <v>1014</v>
      </c>
      <c r="H528" s="310" t="s">
        <v>372</v>
      </c>
      <c r="I528" s="527"/>
      <c r="J528" s="314">
        <v>8</v>
      </c>
      <c r="K528" s="571"/>
      <c r="L528" s="572"/>
      <c r="M528" s="221" t="str">
        <f t="shared" si="117"/>
        <v/>
      </c>
      <c r="N528" s="62" t="str">
        <f t="shared" si="120"/>
        <v/>
      </c>
      <c r="O528" s="119"/>
      <c r="P528" s="64" t="str">
        <f t="shared" si="121"/>
        <v/>
      </c>
      <c r="Q528" s="65"/>
      <c r="R528" s="66"/>
      <c r="S528" s="67" t="str">
        <f t="shared" si="122"/>
        <v/>
      </c>
      <c r="T528" s="68" t="str">
        <f t="shared" si="118"/>
        <v>Sin Iniciar</v>
      </c>
      <c r="U528" s="650" t="str">
        <f t="shared" si="119"/>
        <v>6</v>
      </c>
      <c r="V528" s="120"/>
      <c r="W528" s="71">
        <f t="shared" si="116"/>
        <v>1</v>
      </c>
      <c r="X528" s="703"/>
    </row>
    <row r="529" spans="1:24" s="5" customFormat="1" ht="29.25" hidden="1" customHeight="1" outlineLevel="2" thickBot="1" x14ac:dyDescent="0.3">
      <c r="A529" s="763"/>
      <c r="B529" s="766"/>
      <c r="C529" s="310" t="s">
        <v>896</v>
      </c>
      <c r="D529" s="311"/>
      <c r="E529" s="311"/>
      <c r="F529" s="312"/>
      <c r="G529" s="320" t="s">
        <v>1015</v>
      </c>
      <c r="H529" s="310" t="s">
        <v>372</v>
      </c>
      <c r="I529" s="527"/>
      <c r="J529" s="314">
        <v>12</v>
      </c>
      <c r="K529" s="571"/>
      <c r="L529" s="572"/>
      <c r="M529" s="221" t="str">
        <f t="shared" si="117"/>
        <v/>
      </c>
      <c r="N529" s="62" t="str">
        <f t="shared" si="120"/>
        <v/>
      </c>
      <c r="O529" s="119"/>
      <c r="P529" s="64" t="str">
        <f t="shared" si="121"/>
        <v/>
      </c>
      <c r="Q529" s="65"/>
      <c r="R529" s="66"/>
      <c r="S529" s="67" t="str">
        <f t="shared" si="122"/>
        <v/>
      </c>
      <c r="T529" s="68" t="str">
        <f t="shared" si="118"/>
        <v>Sin Iniciar</v>
      </c>
      <c r="U529" s="650" t="str">
        <f t="shared" si="119"/>
        <v>6</v>
      </c>
      <c r="V529" s="120"/>
      <c r="W529" s="71">
        <f t="shared" si="116"/>
        <v>1</v>
      </c>
      <c r="X529" s="703"/>
    </row>
    <row r="530" spans="1:24" s="5" customFormat="1" ht="29.25" hidden="1" customHeight="1" outlineLevel="2" thickBot="1" x14ac:dyDescent="0.3">
      <c r="A530" s="763"/>
      <c r="B530" s="766"/>
      <c r="C530" s="310" t="s">
        <v>896</v>
      </c>
      <c r="D530" s="311"/>
      <c r="E530" s="311"/>
      <c r="F530" s="312"/>
      <c r="G530" s="320" t="s">
        <v>1016</v>
      </c>
      <c r="H530" s="310" t="s">
        <v>372</v>
      </c>
      <c r="I530" s="527"/>
      <c r="J530" s="314">
        <v>8</v>
      </c>
      <c r="K530" s="571"/>
      <c r="L530" s="572"/>
      <c r="M530" s="221" t="str">
        <f t="shared" si="117"/>
        <v/>
      </c>
      <c r="N530" s="62" t="str">
        <f t="shared" si="120"/>
        <v/>
      </c>
      <c r="O530" s="119"/>
      <c r="P530" s="64" t="str">
        <f t="shared" si="121"/>
        <v/>
      </c>
      <c r="Q530" s="65"/>
      <c r="R530" s="66"/>
      <c r="S530" s="67" t="str">
        <f t="shared" si="122"/>
        <v/>
      </c>
      <c r="T530" s="68" t="str">
        <f t="shared" si="118"/>
        <v>Sin Iniciar</v>
      </c>
      <c r="U530" s="650" t="str">
        <f t="shared" si="119"/>
        <v>6</v>
      </c>
      <c r="V530" s="120"/>
      <c r="W530" s="71">
        <f t="shared" si="116"/>
        <v>1</v>
      </c>
      <c r="X530" s="703"/>
    </row>
    <row r="531" spans="1:24" s="5" customFormat="1" ht="29.25" hidden="1" customHeight="1" outlineLevel="2" thickBot="1" x14ac:dyDescent="0.3">
      <c r="A531" s="763"/>
      <c r="B531" s="766"/>
      <c r="C531" s="310" t="s">
        <v>896</v>
      </c>
      <c r="D531" s="311"/>
      <c r="E531" s="311"/>
      <c r="F531" s="312"/>
      <c r="G531" s="320" t="s">
        <v>1017</v>
      </c>
      <c r="H531" s="310" t="s">
        <v>372</v>
      </c>
      <c r="I531" s="527"/>
      <c r="J531" s="314">
        <v>20</v>
      </c>
      <c r="K531" s="571"/>
      <c r="L531" s="572"/>
      <c r="M531" s="221" t="str">
        <f t="shared" si="117"/>
        <v/>
      </c>
      <c r="N531" s="62" t="str">
        <f t="shared" si="120"/>
        <v/>
      </c>
      <c r="O531" s="119"/>
      <c r="P531" s="64" t="str">
        <f t="shared" si="121"/>
        <v/>
      </c>
      <c r="Q531" s="65"/>
      <c r="R531" s="66"/>
      <c r="S531" s="67" t="str">
        <f t="shared" si="122"/>
        <v/>
      </c>
      <c r="T531" s="68" t="str">
        <f t="shared" si="118"/>
        <v>Sin Iniciar</v>
      </c>
      <c r="U531" s="650" t="str">
        <f t="shared" si="119"/>
        <v>6</v>
      </c>
      <c r="V531" s="120"/>
      <c r="W531" s="71">
        <f t="shared" si="116"/>
        <v>1</v>
      </c>
      <c r="X531" s="703"/>
    </row>
    <row r="532" spans="1:24" s="5" customFormat="1" ht="29.25" hidden="1" customHeight="1" outlineLevel="2" thickBot="1" x14ac:dyDescent="0.3">
      <c r="A532" s="763"/>
      <c r="B532" s="766"/>
      <c r="C532" s="310" t="s">
        <v>896</v>
      </c>
      <c r="D532" s="311"/>
      <c r="E532" s="311"/>
      <c r="F532" s="312"/>
      <c r="G532" s="320" t="s">
        <v>1018</v>
      </c>
      <c r="H532" s="310" t="s">
        <v>372</v>
      </c>
      <c r="I532" s="527"/>
      <c r="J532" s="314">
        <v>20</v>
      </c>
      <c r="K532" s="571"/>
      <c r="L532" s="572"/>
      <c r="M532" s="221" t="str">
        <f t="shared" si="117"/>
        <v/>
      </c>
      <c r="N532" s="62" t="str">
        <f t="shared" si="120"/>
        <v/>
      </c>
      <c r="O532" s="119"/>
      <c r="P532" s="64" t="str">
        <f t="shared" si="121"/>
        <v/>
      </c>
      <c r="Q532" s="65"/>
      <c r="R532" s="66"/>
      <c r="S532" s="67" t="str">
        <f t="shared" si="122"/>
        <v/>
      </c>
      <c r="T532" s="68" t="str">
        <f t="shared" si="118"/>
        <v>Sin Iniciar</v>
      </c>
      <c r="U532" s="650" t="str">
        <f t="shared" si="119"/>
        <v>6</v>
      </c>
      <c r="V532" s="120"/>
      <c r="W532" s="71">
        <f t="shared" si="116"/>
        <v>1</v>
      </c>
      <c r="X532" s="703"/>
    </row>
    <row r="533" spans="1:24" s="5" customFormat="1" ht="29.25" hidden="1" customHeight="1" outlineLevel="2" thickBot="1" x14ac:dyDescent="0.3">
      <c r="A533" s="763"/>
      <c r="B533" s="766"/>
      <c r="C533" s="310" t="s">
        <v>896</v>
      </c>
      <c r="D533" s="311"/>
      <c r="E533" s="311"/>
      <c r="F533" s="312"/>
      <c r="G533" s="320" t="s">
        <v>1019</v>
      </c>
      <c r="H533" s="310" t="s">
        <v>372</v>
      </c>
      <c r="I533" s="527"/>
      <c r="J533" s="314">
        <v>20</v>
      </c>
      <c r="K533" s="571"/>
      <c r="L533" s="572"/>
      <c r="M533" s="221" t="str">
        <f t="shared" si="117"/>
        <v/>
      </c>
      <c r="N533" s="62" t="str">
        <f t="shared" si="120"/>
        <v/>
      </c>
      <c r="O533" s="119"/>
      <c r="P533" s="64" t="str">
        <f t="shared" si="121"/>
        <v/>
      </c>
      <c r="Q533" s="65"/>
      <c r="R533" s="66"/>
      <c r="S533" s="67" t="str">
        <f t="shared" si="122"/>
        <v/>
      </c>
      <c r="T533" s="68" t="str">
        <f t="shared" si="118"/>
        <v>Sin Iniciar</v>
      </c>
      <c r="U533" s="650" t="str">
        <f t="shared" si="119"/>
        <v>6</v>
      </c>
      <c r="V533" s="120"/>
      <c r="W533" s="71">
        <f t="shared" si="116"/>
        <v>1</v>
      </c>
      <c r="X533" s="703"/>
    </row>
    <row r="534" spans="1:24" s="5" customFormat="1" ht="29.25" hidden="1" customHeight="1" outlineLevel="2" thickBot="1" x14ac:dyDescent="0.3">
      <c r="A534" s="763"/>
      <c r="B534" s="766"/>
      <c r="C534" s="310" t="s">
        <v>896</v>
      </c>
      <c r="D534" s="311"/>
      <c r="E534" s="311"/>
      <c r="F534" s="312"/>
      <c r="G534" s="320" t="s">
        <v>1020</v>
      </c>
      <c r="H534" s="310" t="s">
        <v>372</v>
      </c>
      <c r="I534" s="527"/>
      <c r="J534" s="314">
        <v>25</v>
      </c>
      <c r="K534" s="571"/>
      <c r="L534" s="572"/>
      <c r="M534" s="221" t="str">
        <f t="shared" si="117"/>
        <v/>
      </c>
      <c r="N534" s="62" t="str">
        <f t="shared" si="120"/>
        <v/>
      </c>
      <c r="O534" s="119"/>
      <c r="P534" s="64" t="str">
        <f t="shared" si="121"/>
        <v/>
      </c>
      <c r="Q534" s="65"/>
      <c r="R534" s="66"/>
      <c r="S534" s="67" t="str">
        <f t="shared" si="122"/>
        <v/>
      </c>
      <c r="T534" s="68" t="str">
        <f t="shared" si="118"/>
        <v>Sin Iniciar</v>
      </c>
      <c r="U534" s="650" t="str">
        <f t="shared" si="119"/>
        <v>6</v>
      </c>
      <c r="V534" s="120"/>
      <c r="W534" s="71">
        <f t="shared" si="116"/>
        <v>1</v>
      </c>
      <c r="X534" s="703"/>
    </row>
    <row r="535" spans="1:24" s="5" customFormat="1" ht="29.25" hidden="1" customHeight="1" outlineLevel="2" thickBot="1" x14ac:dyDescent="0.3">
      <c r="A535" s="763"/>
      <c r="B535" s="766"/>
      <c r="C535" s="310" t="s">
        <v>896</v>
      </c>
      <c r="D535" s="311"/>
      <c r="E535" s="311"/>
      <c r="F535" s="312"/>
      <c r="G535" s="320" t="s">
        <v>1021</v>
      </c>
      <c r="H535" s="310" t="s">
        <v>372</v>
      </c>
      <c r="I535" s="527"/>
      <c r="J535" s="314">
        <v>25</v>
      </c>
      <c r="K535" s="571"/>
      <c r="L535" s="572"/>
      <c r="M535" s="221" t="str">
        <f t="shared" si="117"/>
        <v/>
      </c>
      <c r="N535" s="62" t="str">
        <f t="shared" si="120"/>
        <v/>
      </c>
      <c r="O535" s="119"/>
      <c r="P535" s="64" t="str">
        <f t="shared" si="121"/>
        <v/>
      </c>
      <c r="Q535" s="65"/>
      <c r="R535" s="66"/>
      <c r="S535" s="67" t="str">
        <f t="shared" si="122"/>
        <v/>
      </c>
      <c r="T535" s="68" t="str">
        <f t="shared" si="118"/>
        <v>Sin Iniciar</v>
      </c>
      <c r="U535" s="650" t="str">
        <f t="shared" si="119"/>
        <v>6</v>
      </c>
      <c r="V535" s="120"/>
      <c r="W535" s="71">
        <f t="shared" si="116"/>
        <v>1</v>
      </c>
      <c r="X535" s="703"/>
    </row>
    <row r="536" spans="1:24" s="5" customFormat="1" ht="29.25" hidden="1" customHeight="1" outlineLevel="2" thickBot="1" x14ac:dyDescent="0.3">
      <c r="A536" s="763"/>
      <c r="B536" s="766"/>
      <c r="C536" s="310" t="s">
        <v>896</v>
      </c>
      <c r="D536" s="311"/>
      <c r="E536" s="311"/>
      <c r="F536" s="312"/>
      <c r="G536" s="320" t="s">
        <v>1022</v>
      </c>
      <c r="H536" s="310" t="s">
        <v>372</v>
      </c>
      <c r="I536" s="527"/>
      <c r="J536" s="314">
        <v>25</v>
      </c>
      <c r="K536" s="571"/>
      <c r="L536" s="572"/>
      <c r="M536" s="221" t="str">
        <f t="shared" si="117"/>
        <v/>
      </c>
      <c r="N536" s="62" t="str">
        <f t="shared" si="120"/>
        <v/>
      </c>
      <c r="O536" s="119"/>
      <c r="P536" s="64" t="str">
        <f t="shared" si="121"/>
        <v/>
      </c>
      <c r="Q536" s="65"/>
      <c r="R536" s="66"/>
      <c r="S536" s="67" t="str">
        <f t="shared" si="122"/>
        <v/>
      </c>
      <c r="T536" s="68" t="str">
        <f t="shared" si="118"/>
        <v>Sin Iniciar</v>
      </c>
      <c r="U536" s="650" t="str">
        <f t="shared" si="119"/>
        <v>6</v>
      </c>
      <c r="V536" s="120"/>
      <c r="W536" s="71">
        <f t="shared" si="116"/>
        <v>1</v>
      </c>
      <c r="X536" s="703"/>
    </row>
    <row r="537" spans="1:24" s="5" customFormat="1" ht="29.25" hidden="1" customHeight="1" outlineLevel="2" thickBot="1" x14ac:dyDescent="0.3">
      <c r="A537" s="763"/>
      <c r="B537" s="766"/>
      <c r="C537" s="310" t="s">
        <v>896</v>
      </c>
      <c r="D537" s="311"/>
      <c r="E537" s="311"/>
      <c r="F537" s="312"/>
      <c r="G537" s="320" t="s">
        <v>1023</v>
      </c>
      <c r="H537" s="310" t="s">
        <v>372</v>
      </c>
      <c r="I537" s="527"/>
      <c r="J537" s="314">
        <v>25</v>
      </c>
      <c r="K537" s="571"/>
      <c r="L537" s="572"/>
      <c r="M537" s="221" t="str">
        <f t="shared" si="117"/>
        <v/>
      </c>
      <c r="N537" s="62" t="str">
        <f t="shared" si="120"/>
        <v/>
      </c>
      <c r="O537" s="119"/>
      <c r="P537" s="64" t="str">
        <f t="shared" si="121"/>
        <v/>
      </c>
      <c r="Q537" s="65"/>
      <c r="R537" s="66"/>
      <c r="S537" s="67" t="str">
        <f t="shared" si="122"/>
        <v/>
      </c>
      <c r="T537" s="68" t="str">
        <f t="shared" si="118"/>
        <v>Sin Iniciar</v>
      </c>
      <c r="U537" s="650" t="str">
        <f t="shared" si="119"/>
        <v>6</v>
      </c>
      <c r="V537" s="120"/>
      <c r="W537" s="71">
        <f t="shared" si="116"/>
        <v>1</v>
      </c>
      <c r="X537" s="703"/>
    </row>
    <row r="538" spans="1:24" s="5" customFormat="1" ht="29.25" hidden="1" customHeight="1" outlineLevel="2" thickBot="1" x14ac:dyDescent="0.3">
      <c r="A538" s="763"/>
      <c r="B538" s="766"/>
      <c r="C538" s="310" t="s">
        <v>896</v>
      </c>
      <c r="D538" s="311"/>
      <c r="E538" s="311"/>
      <c r="F538" s="312"/>
      <c r="G538" s="320" t="s">
        <v>1024</v>
      </c>
      <c r="H538" s="310" t="s">
        <v>372</v>
      </c>
      <c r="I538" s="527"/>
      <c r="J538" s="314">
        <v>25</v>
      </c>
      <c r="K538" s="571"/>
      <c r="L538" s="572"/>
      <c r="M538" s="221" t="str">
        <f t="shared" si="117"/>
        <v/>
      </c>
      <c r="N538" s="62" t="str">
        <f t="shared" si="120"/>
        <v/>
      </c>
      <c r="O538" s="119"/>
      <c r="P538" s="64" t="str">
        <f t="shared" si="121"/>
        <v/>
      </c>
      <c r="Q538" s="65"/>
      <c r="R538" s="66"/>
      <c r="S538" s="67" t="str">
        <f t="shared" si="122"/>
        <v/>
      </c>
      <c r="T538" s="68" t="str">
        <f t="shared" si="118"/>
        <v>Sin Iniciar</v>
      </c>
      <c r="U538" s="650" t="str">
        <f t="shared" si="119"/>
        <v>6</v>
      </c>
      <c r="V538" s="120"/>
      <c r="W538" s="71">
        <f t="shared" si="116"/>
        <v>1</v>
      </c>
      <c r="X538" s="703"/>
    </row>
    <row r="539" spans="1:24" s="5" customFormat="1" ht="29.25" hidden="1" customHeight="1" outlineLevel="2" thickBot="1" x14ac:dyDescent="0.3">
      <c r="A539" s="763"/>
      <c r="B539" s="766"/>
      <c r="C539" s="310" t="s">
        <v>896</v>
      </c>
      <c r="D539" s="311"/>
      <c r="E539" s="311"/>
      <c r="F539" s="312"/>
      <c r="G539" s="320" t="s">
        <v>1025</v>
      </c>
      <c r="H539" s="310" t="s">
        <v>372</v>
      </c>
      <c r="I539" s="527"/>
      <c r="J539" s="314">
        <v>25</v>
      </c>
      <c r="K539" s="571"/>
      <c r="L539" s="572"/>
      <c r="M539" s="221" t="str">
        <f t="shared" si="117"/>
        <v/>
      </c>
      <c r="N539" s="62" t="str">
        <f t="shared" si="120"/>
        <v/>
      </c>
      <c r="O539" s="119"/>
      <c r="P539" s="64" t="str">
        <f t="shared" si="121"/>
        <v/>
      </c>
      <c r="Q539" s="65"/>
      <c r="R539" s="66"/>
      <c r="S539" s="67" t="str">
        <f t="shared" si="122"/>
        <v/>
      </c>
      <c r="T539" s="68" t="str">
        <f t="shared" si="118"/>
        <v>Sin Iniciar</v>
      </c>
      <c r="U539" s="650" t="str">
        <f t="shared" si="119"/>
        <v>6</v>
      </c>
      <c r="V539" s="120"/>
      <c r="W539" s="71">
        <f t="shared" ref="W539:W602" si="123">1-R539</f>
        <v>1</v>
      </c>
      <c r="X539" s="703"/>
    </row>
    <row r="540" spans="1:24" s="5" customFormat="1" ht="29.25" hidden="1" customHeight="1" outlineLevel="2" thickBot="1" x14ac:dyDescent="0.3">
      <c r="A540" s="763"/>
      <c r="B540" s="766"/>
      <c r="C540" s="310" t="s">
        <v>896</v>
      </c>
      <c r="D540" s="311"/>
      <c r="E540" s="311"/>
      <c r="F540" s="312"/>
      <c r="G540" s="320" t="s">
        <v>1026</v>
      </c>
      <c r="H540" s="310" t="s">
        <v>372</v>
      </c>
      <c r="I540" s="527"/>
      <c r="J540" s="314">
        <v>100</v>
      </c>
      <c r="K540" s="571"/>
      <c r="L540" s="572"/>
      <c r="M540" s="221" t="str">
        <f t="shared" si="117"/>
        <v/>
      </c>
      <c r="N540" s="62" t="str">
        <f t="shared" si="120"/>
        <v/>
      </c>
      <c r="O540" s="119"/>
      <c r="P540" s="64" t="str">
        <f t="shared" si="121"/>
        <v/>
      </c>
      <c r="Q540" s="65"/>
      <c r="R540" s="66"/>
      <c r="S540" s="67" t="str">
        <f t="shared" si="122"/>
        <v/>
      </c>
      <c r="T540" s="68" t="str">
        <f t="shared" si="118"/>
        <v>Sin Iniciar</v>
      </c>
      <c r="U540" s="650" t="str">
        <f t="shared" si="119"/>
        <v>6</v>
      </c>
      <c r="V540" s="120"/>
      <c r="W540" s="71">
        <f t="shared" si="123"/>
        <v>1</v>
      </c>
      <c r="X540" s="703"/>
    </row>
    <row r="541" spans="1:24" s="5" customFormat="1" ht="29.25" hidden="1" customHeight="1" outlineLevel="2" thickBot="1" x14ac:dyDescent="0.3">
      <c r="A541" s="763"/>
      <c r="B541" s="766"/>
      <c r="C541" s="310" t="s">
        <v>896</v>
      </c>
      <c r="D541" s="311"/>
      <c r="E541" s="311"/>
      <c r="F541" s="312"/>
      <c r="G541" s="320" t="s">
        <v>1027</v>
      </c>
      <c r="H541" s="310" t="s">
        <v>372</v>
      </c>
      <c r="I541" s="527"/>
      <c r="J541" s="314">
        <v>100</v>
      </c>
      <c r="K541" s="571"/>
      <c r="L541" s="572"/>
      <c r="M541" s="221" t="str">
        <f t="shared" si="117"/>
        <v/>
      </c>
      <c r="N541" s="62" t="str">
        <f t="shared" si="120"/>
        <v/>
      </c>
      <c r="O541" s="119"/>
      <c r="P541" s="64" t="str">
        <f t="shared" si="121"/>
        <v/>
      </c>
      <c r="Q541" s="65"/>
      <c r="R541" s="66"/>
      <c r="S541" s="67" t="str">
        <f t="shared" si="122"/>
        <v/>
      </c>
      <c r="T541" s="68" t="str">
        <f t="shared" si="118"/>
        <v>Sin Iniciar</v>
      </c>
      <c r="U541" s="650" t="str">
        <f t="shared" si="119"/>
        <v>6</v>
      </c>
      <c r="V541" s="120"/>
      <c r="W541" s="71">
        <f t="shared" si="123"/>
        <v>1</v>
      </c>
      <c r="X541" s="703"/>
    </row>
    <row r="542" spans="1:24" s="5" customFormat="1" ht="29.25" hidden="1" customHeight="1" outlineLevel="2" thickBot="1" x14ac:dyDescent="0.3">
      <c r="A542" s="763"/>
      <c r="B542" s="766"/>
      <c r="C542" s="310" t="s">
        <v>896</v>
      </c>
      <c r="D542" s="311"/>
      <c r="E542" s="311"/>
      <c r="F542" s="312"/>
      <c r="G542" s="320" t="s">
        <v>1028</v>
      </c>
      <c r="H542" s="310" t="s">
        <v>372</v>
      </c>
      <c r="I542" s="527"/>
      <c r="J542" s="314">
        <v>50</v>
      </c>
      <c r="K542" s="571"/>
      <c r="L542" s="572"/>
      <c r="M542" s="221" t="str">
        <f t="shared" si="117"/>
        <v/>
      </c>
      <c r="N542" s="62" t="str">
        <f t="shared" si="120"/>
        <v/>
      </c>
      <c r="O542" s="119"/>
      <c r="P542" s="64" t="str">
        <f t="shared" si="121"/>
        <v/>
      </c>
      <c r="Q542" s="65"/>
      <c r="R542" s="66"/>
      <c r="S542" s="67" t="str">
        <f t="shared" si="122"/>
        <v/>
      </c>
      <c r="T542" s="68" t="str">
        <f t="shared" si="118"/>
        <v>Sin Iniciar</v>
      </c>
      <c r="U542" s="650" t="str">
        <f t="shared" si="119"/>
        <v>6</v>
      </c>
      <c r="V542" s="120"/>
      <c r="W542" s="71">
        <f t="shared" si="123"/>
        <v>1</v>
      </c>
      <c r="X542" s="703"/>
    </row>
    <row r="543" spans="1:24" s="5" customFormat="1" ht="29.25" hidden="1" customHeight="1" outlineLevel="2" thickBot="1" x14ac:dyDescent="0.3">
      <c r="A543" s="763"/>
      <c r="B543" s="766"/>
      <c r="C543" s="310" t="s">
        <v>896</v>
      </c>
      <c r="D543" s="311"/>
      <c r="E543" s="311"/>
      <c r="F543" s="312"/>
      <c r="G543" s="320" t="s">
        <v>1029</v>
      </c>
      <c r="H543" s="310" t="s">
        <v>372</v>
      </c>
      <c r="I543" s="527"/>
      <c r="J543" s="314">
        <v>25</v>
      </c>
      <c r="K543" s="571"/>
      <c r="L543" s="572"/>
      <c r="M543" s="221" t="str">
        <f t="shared" si="117"/>
        <v/>
      </c>
      <c r="N543" s="62" t="str">
        <f t="shared" si="120"/>
        <v/>
      </c>
      <c r="O543" s="119"/>
      <c r="P543" s="64" t="str">
        <f t="shared" si="121"/>
        <v/>
      </c>
      <c r="Q543" s="65"/>
      <c r="R543" s="66"/>
      <c r="S543" s="67" t="str">
        <f t="shared" si="122"/>
        <v/>
      </c>
      <c r="T543" s="68" t="str">
        <f t="shared" si="118"/>
        <v>Sin Iniciar</v>
      </c>
      <c r="U543" s="650" t="str">
        <f t="shared" si="119"/>
        <v>6</v>
      </c>
      <c r="V543" s="120"/>
      <c r="W543" s="71">
        <f t="shared" si="123"/>
        <v>1</v>
      </c>
      <c r="X543" s="703"/>
    </row>
    <row r="544" spans="1:24" s="5" customFormat="1" ht="29.25" hidden="1" customHeight="1" outlineLevel="2" thickBot="1" x14ac:dyDescent="0.3">
      <c r="A544" s="763"/>
      <c r="B544" s="766"/>
      <c r="C544" s="310" t="s">
        <v>896</v>
      </c>
      <c r="D544" s="311"/>
      <c r="E544" s="311"/>
      <c r="F544" s="312"/>
      <c r="G544" s="320" t="s">
        <v>1030</v>
      </c>
      <c r="H544" s="310" t="s">
        <v>372</v>
      </c>
      <c r="I544" s="527"/>
      <c r="J544" s="314">
        <v>50</v>
      </c>
      <c r="K544" s="571"/>
      <c r="L544" s="572"/>
      <c r="M544" s="221" t="str">
        <f t="shared" si="117"/>
        <v/>
      </c>
      <c r="N544" s="62" t="str">
        <f t="shared" si="120"/>
        <v/>
      </c>
      <c r="O544" s="119"/>
      <c r="P544" s="64" t="str">
        <f t="shared" si="121"/>
        <v/>
      </c>
      <c r="Q544" s="65"/>
      <c r="R544" s="66"/>
      <c r="S544" s="67" t="str">
        <f t="shared" si="122"/>
        <v/>
      </c>
      <c r="T544" s="68" t="str">
        <f t="shared" si="118"/>
        <v>Sin Iniciar</v>
      </c>
      <c r="U544" s="650" t="str">
        <f t="shared" si="119"/>
        <v>6</v>
      </c>
      <c r="V544" s="120"/>
      <c r="W544" s="71">
        <f t="shared" si="123"/>
        <v>1</v>
      </c>
      <c r="X544" s="703"/>
    </row>
    <row r="545" spans="1:24" s="5" customFormat="1" ht="29.25" hidden="1" customHeight="1" outlineLevel="2" thickBot="1" x14ac:dyDescent="0.3">
      <c r="A545" s="763"/>
      <c r="B545" s="766"/>
      <c r="C545" s="310" t="s">
        <v>896</v>
      </c>
      <c r="D545" s="311"/>
      <c r="E545" s="311"/>
      <c r="F545" s="312"/>
      <c r="G545" s="320" t="s">
        <v>1031</v>
      </c>
      <c r="H545" s="310" t="s">
        <v>372</v>
      </c>
      <c r="I545" s="527"/>
      <c r="J545" s="314">
        <v>25</v>
      </c>
      <c r="K545" s="571"/>
      <c r="L545" s="572"/>
      <c r="M545" s="221" t="str">
        <f t="shared" si="117"/>
        <v/>
      </c>
      <c r="N545" s="62" t="str">
        <f t="shared" si="120"/>
        <v/>
      </c>
      <c r="O545" s="119"/>
      <c r="P545" s="64" t="str">
        <f t="shared" si="121"/>
        <v/>
      </c>
      <c r="Q545" s="65"/>
      <c r="R545" s="66"/>
      <c r="S545" s="67" t="str">
        <f t="shared" si="122"/>
        <v/>
      </c>
      <c r="T545" s="68" t="str">
        <f t="shared" si="118"/>
        <v>Sin Iniciar</v>
      </c>
      <c r="U545" s="650" t="str">
        <f t="shared" si="119"/>
        <v>6</v>
      </c>
      <c r="V545" s="120"/>
      <c r="W545" s="71">
        <f t="shared" si="123"/>
        <v>1</v>
      </c>
      <c r="X545" s="703"/>
    </row>
    <row r="546" spans="1:24" s="5" customFormat="1" ht="29.25" hidden="1" customHeight="1" outlineLevel="2" thickBot="1" x14ac:dyDescent="0.3">
      <c r="A546" s="763"/>
      <c r="B546" s="766"/>
      <c r="C546" s="310" t="s">
        <v>896</v>
      </c>
      <c r="D546" s="311"/>
      <c r="E546" s="311"/>
      <c r="F546" s="312"/>
      <c r="G546" s="320" t="s">
        <v>1032</v>
      </c>
      <c r="H546" s="310" t="s">
        <v>372</v>
      </c>
      <c r="I546" s="527"/>
      <c r="J546" s="314">
        <v>50</v>
      </c>
      <c r="K546" s="571"/>
      <c r="L546" s="572"/>
      <c r="M546" s="221" t="str">
        <f t="shared" si="117"/>
        <v/>
      </c>
      <c r="N546" s="62" t="str">
        <f t="shared" si="120"/>
        <v/>
      </c>
      <c r="O546" s="119"/>
      <c r="P546" s="64" t="str">
        <f t="shared" si="121"/>
        <v/>
      </c>
      <c r="Q546" s="65"/>
      <c r="R546" s="66"/>
      <c r="S546" s="67" t="str">
        <f t="shared" si="122"/>
        <v/>
      </c>
      <c r="T546" s="68" t="str">
        <f t="shared" si="118"/>
        <v>Sin Iniciar</v>
      </c>
      <c r="U546" s="650" t="str">
        <f t="shared" si="119"/>
        <v>6</v>
      </c>
      <c r="V546" s="120"/>
      <c r="W546" s="71">
        <f t="shared" si="123"/>
        <v>1</v>
      </c>
      <c r="X546" s="703"/>
    </row>
    <row r="547" spans="1:24" s="5" customFormat="1" ht="29.25" hidden="1" customHeight="1" outlineLevel="2" thickBot="1" x14ac:dyDescent="0.3">
      <c r="A547" s="763"/>
      <c r="B547" s="766"/>
      <c r="C547" s="310" t="s">
        <v>896</v>
      </c>
      <c r="D547" s="311"/>
      <c r="E547" s="311"/>
      <c r="F547" s="312"/>
      <c r="G547" s="320" t="s">
        <v>1033</v>
      </c>
      <c r="H547" s="310" t="s">
        <v>372</v>
      </c>
      <c r="I547" s="527"/>
      <c r="J547" s="314">
        <v>25</v>
      </c>
      <c r="K547" s="571"/>
      <c r="L547" s="572"/>
      <c r="M547" s="221" t="str">
        <f t="shared" si="117"/>
        <v/>
      </c>
      <c r="N547" s="62" t="str">
        <f t="shared" si="120"/>
        <v/>
      </c>
      <c r="O547" s="119"/>
      <c r="P547" s="64" t="str">
        <f t="shared" si="121"/>
        <v/>
      </c>
      <c r="Q547" s="65"/>
      <c r="R547" s="66"/>
      <c r="S547" s="67" t="str">
        <f t="shared" si="122"/>
        <v/>
      </c>
      <c r="T547" s="68" t="str">
        <f t="shared" si="118"/>
        <v>Sin Iniciar</v>
      </c>
      <c r="U547" s="650" t="str">
        <f t="shared" si="119"/>
        <v>6</v>
      </c>
      <c r="V547" s="120"/>
      <c r="W547" s="71">
        <f t="shared" si="123"/>
        <v>1</v>
      </c>
      <c r="X547" s="703"/>
    </row>
    <row r="548" spans="1:24" s="5" customFormat="1" ht="29.25" hidden="1" customHeight="1" outlineLevel="2" thickBot="1" x14ac:dyDescent="0.3">
      <c r="A548" s="763"/>
      <c r="B548" s="766"/>
      <c r="C548" s="310" t="s">
        <v>896</v>
      </c>
      <c r="D548" s="311"/>
      <c r="E548" s="311"/>
      <c r="F548" s="312"/>
      <c r="G548" s="320" t="s">
        <v>1034</v>
      </c>
      <c r="H548" s="310" t="s">
        <v>372</v>
      </c>
      <c r="I548" s="527"/>
      <c r="J548" s="314">
        <v>100</v>
      </c>
      <c r="K548" s="571"/>
      <c r="L548" s="572"/>
      <c r="M548" s="221" t="str">
        <f t="shared" si="117"/>
        <v/>
      </c>
      <c r="N548" s="62" t="str">
        <f t="shared" si="120"/>
        <v/>
      </c>
      <c r="O548" s="119"/>
      <c r="P548" s="64" t="str">
        <f t="shared" si="121"/>
        <v/>
      </c>
      <c r="Q548" s="65"/>
      <c r="R548" s="66"/>
      <c r="S548" s="67" t="str">
        <f t="shared" si="122"/>
        <v/>
      </c>
      <c r="T548" s="68" t="str">
        <f t="shared" si="118"/>
        <v>Sin Iniciar</v>
      </c>
      <c r="U548" s="650" t="str">
        <f t="shared" si="119"/>
        <v>6</v>
      </c>
      <c r="V548" s="120"/>
      <c r="W548" s="71">
        <f t="shared" si="123"/>
        <v>1</v>
      </c>
      <c r="X548" s="703"/>
    </row>
    <row r="549" spans="1:24" s="5" customFormat="1" ht="29.25" hidden="1" customHeight="1" outlineLevel="2" thickBot="1" x14ac:dyDescent="0.3">
      <c r="A549" s="763"/>
      <c r="B549" s="766"/>
      <c r="C549" s="310" t="s">
        <v>896</v>
      </c>
      <c r="D549" s="311"/>
      <c r="E549" s="311"/>
      <c r="F549" s="312"/>
      <c r="G549" s="320" t="s">
        <v>1035</v>
      </c>
      <c r="H549" s="310" t="s">
        <v>372</v>
      </c>
      <c r="I549" s="527"/>
      <c r="J549" s="314">
        <v>100</v>
      </c>
      <c r="K549" s="571"/>
      <c r="L549" s="572"/>
      <c r="M549" s="221" t="str">
        <f t="shared" si="117"/>
        <v/>
      </c>
      <c r="N549" s="62" t="str">
        <f t="shared" si="120"/>
        <v/>
      </c>
      <c r="O549" s="119"/>
      <c r="P549" s="64" t="str">
        <f t="shared" si="121"/>
        <v/>
      </c>
      <c r="Q549" s="65"/>
      <c r="R549" s="66"/>
      <c r="S549" s="67" t="str">
        <f t="shared" si="122"/>
        <v/>
      </c>
      <c r="T549" s="68" t="str">
        <f t="shared" si="118"/>
        <v>Sin Iniciar</v>
      </c>
      <c r="U549" s="650" t="str">
        <f t="shared" si="119"/>
        <v>6</v>
      </c>
      <c r="V549" s="120"/>
      <c r="W549" s="71">
        <f t="shared" si="123"/>
        <v>1</v>
      </c>
      <c r="X549" s="703"/>
    </row>
    <row r="550" spans="1:24" s="5" customFormat="1" ht="29.25" hidden="1" customHeight="1" outlineLevel="2" thickBot="1" x14ac:dyDescent="0.3">
      <c r="A550" s="763"/>
      <c r="B550" s="766"/>
      <c r="C550" s="310" t="s">
        <v>896</v>
      </c>
      <c r="D550" s="311"/>
      <c r="E550" s="311"/>
      <c r="F550" s="312"/>
      <c r="G550" s="320" t="s">
        <v>1036</v>
      </c>
      <c r="H550" s="310" t="s">
        <v>372</v>
      </c>
      <c r="I550" s="527"/>
      <c r="J550" s="314">
        <v>100</v>
      </c>
      <c r="K550" s="571"/>
      <c r="L550" s="572"/>
      <c r="M550" s="221" t="str">
        <f t="shared" si="117"/>
        <v/>
      </c>
      <c r="N550" s="62" t="str">
        <f t="shared" si="120"/>
        <v/>
      </c>
      <c r="O550" s="119"/>
      <c r="P550" s="64" t="str">
        <f t="shared" si="121"/>
        <v/>
      </c>
      <c r="Q550" s="65"/>
      <c r="R550" s="66"/>
      <c r="S550" s="67" t="str">
        <f t="shared" si="122"/>
        <v/>
      </c>
      <c r="T550" s="68" t="str">
        <f t="shared" si="118"/>
        <v>Sin Iniciar</v>
      </c>
      <c r="U550" s="650" t="str">
        <f t="shared" si="119"/>
        <v>6</v>
      </c>
      <c r="V550" s="120"/>
      <c r="W550" s="71">
        <f t="shared" si="123"/>
        <v>1</v>
      </c>
      <c r="X550" s="703"/>
    </row>
    <row r="551" spans="1:24" s="5" customFormat="1" ht="29.25" hidden="1" customHeight="1" outlineLevel="2" thickBot="1" x14ac:dyDescent="0.3">
      <c r="A551" s="763"/>
      <c r="B551" s="766"/>
      <c r="C551" s="310" t="s">
        <v>896</v>
      </c>
      <c r="D551" s="311"/>
      <c r="E551" s="311"/>
      <c r="F551" s="312"/>
      <c r="G551" s="320" t="s">
        <v>1037</v>
      </c>
      <c r="H551" s="310" t="s">
        <v>372</v>
      </c>
      <c r="I551" s="527"/>
      <c r="J551" s="314">
        <v>100</v>
      </c>
      <c r="K551" s="571"/>
      <c r="L551" s="572"/>
      <c r="M551" s="221" t="str">
        <f t="shared" si="117"/>
        <v/>
      </c>
      <c r="N551" s="62" t="str">
        <f t="shared" si="120"/>
        <v/>
      </c>
      <c r="O551" s="119"/>
      <c r="P551" s="64" t="str">
        <f t="shared" si="121"/>
        <v/>
      </c>
      <c r="Q551" s="65"/>
      <c r="R551" s="66"/>
      <c r="S551" s="67" t="str">
        <f t="shared" si="122"/>
        <v/>
      </c>
      <c r="T551" s="68" t="str">
        <f t="shared" si="118"/>
        <v>Sin Iniciar</v>
      </c>
      <c r="U551" s="650" t="str">
        <f t="shared" si="119"/>
        <v>6</v>
      </c>
      <c r="V551" s="120"/>
      <c r="W551" s="71">
        <f t="shared" si="123"/>
        <v>1</v>
      </c>
      <c r="X551" s="703"/>
    </row>
    <row r="552" spans="1:24" s="5" customFormat="1" ht="29.25" hidden="1" customHeight="1" outlineLevel="2" thickBot="1" x14ac:dyDescent="0.3">
      <c r="A552" s="763"/>
      <c r="B552" s="766"/>
      <c r="C552" s="310" t="s">
        <v>896</v>
      </c>
      <c r="D552" s="311"/>
      <c r="E552" s="311"/>
      <c r="F552" s="312"/>
      <c r="G552" s="320" t="s">
        <v>1038</v>
      </c>
      <c r="H552" s="310" t="s">
        <v>372</v>
      </c>
      <c r="I552" s="527"/>
      <c r="J552" s="314">
        <v>25</v>
      </c>
      <c r="K552" s="571"/>
      <c r="L552" s="572"/>
      <c r="M552" s="221" t="str">
        <f t="shared" si="117"/>
        <v/>
      </c>
      <c r="N552" s="62" t="str">
        <f t="shared" si="120"/>
        <v/>
      </c>
      <c r="O552" s="119"/>
      <c r="P552" s="64" t="str">
        <f t="shared" si="121"/>
        <v/>
      </c>
      <c r="Q552" s="65"/>
      <c r="R552" s="66"/>
      <c r="S552" s="67" t="str">
        <f t="shared" si="122"/>
        <v/>
      </c>
      <c r="T552" s="68" t="str">
        <f t="shared" si="118"/>
        <v>Sin Iniciar</v>
      </c>
      <c r="U552" s="650" t="str">
        <f t="shared" si="119"/>
        <v>6</v>
      </c>
      <c r="V552" s="120"/>
      <c r="W552" s="71">
        <f t="shared" si="123"/>
        <v>1</v>
      </c>
      <c r="X552" s="703"/>
    </row>
    <row r="553" spans="1:24" s="5" customFormat="1" ht="29.25" hidden="1" customHeight="1" outlineLevel="2" thickBot="1" x14ac:dyDescent="0.3">
      <c r="A553" s="763"/>
      <c r="B553" s="766"/>
      <c r="C553" s="310" t="s">
        <v>896</v>
      </c>
      <c r="D553" s="311"/>
      <c r="E553" s="311"/>
      <c r="F553" s="312"/>
      <c r="G553" s="320" t="s">
        <v>1039</v>
      </c>
      <c r="H553" s="310" t="s">
        <v>372</v>
      </c>
      <c r="I553" s="527"/>
      <c r="J553" s="314">
        <v>25</v>
      </c>
      <c r="K553" s="571"/>
      <c r="L553" s="572"/>
      <c r="M553" s="221" t="str">
        <f t="shared" si="117"/>
        <v/>
      </c>
      <c r="N553" s="62" t="str">
        <f t="shared" si="120"/>
        <v/>
      </c>
      <c r="O553" s="119"/>
      <c r="P553" s="64" t="str">
        <f t="shared" si="121"/>
        <v/>
      </c>
      <c r="Q553" s="65"/>
      <c r="R553" s="66"/>
      <c r="S553" s="67" t="str">
        <f t="shared" si="122"/>
        <v/>
      </c>
      <c r="T553" s="68" t="str">
        <f t="shared" si="118"/>
        <v>Sin Iniciar</v>
      </c>
      <c r="U553" s="650" t="str">
        <f t="shared" si="119"/>
        <v>6</v>
      </c>
      <c r="V553" s="120"/>
      <c r="W553" s="71">
        <f t="shared" si="123"/>
        <v>1</v>
      </c>
      <c r="X553" s="703"/>
    </row>
    <row r="554" spans="1:24" s="5" customFormat="1" ht="29.25" hidden="1" customHeight="1" outlineLevel="2" thickBot="1" x14ac:dyDescent="0.3">
      <c r="A554" s="763"/>
      <c r="B554" s="766"/>
      <c r="C554" s="310" t="s">
        <v>896</v>
      </c>
      <c r="D554" s="311"/>
      <c r="E554" s="311"/>
      <c r="F554" s="312"/>
      <c r="G554" s="320" t="s">
        <v>1040</v>
      </c>
      <c r="H554" s="310" t="s">
        <v>372</v>
      </c>
      <c r="I554" s="527"/>
      <c r="J554" s="314">
        <v>25</v>
      </c>
      <c r="K554" s="571"/>
      <c r="L554" s="572"/>
      <c r="M554" s="221" t="str">
        <f t="shared" si="117"/>
        <v/>
      </c>
      <c r="N554" s="62" t="str">
        <f t="shared" si="120"/>
        <v/>
      </c>
      <c r="O554" s="119"/>
      <c r="P554" s="64" t="str">
        <f t="shared" si="121"/>
        <v/>
      </c>
      <c r="Q554" s="65"/>
      <c r="R554" s="66"/>
      <c r="S554" s="67" t="str">
        <f t="shared" si="122"/>
        <v/>
      </c>
      <c r="T554" s="68" t="str">
        <f t="shared" si="118"/>
        <v>Sin Iniciar</v>
      </c>
      <c r="U554" s="650" t="str">
        <f t="shared" si="119"/>
        <v>6</v>
      </c>
      <c r="V554" s="120"/>
      <c r="W554" s="71">
        <f t="shared" si="123"/>
        <v>1</v>
      </c>
      <c r="X554" s="703"/>
    </row>
    <row r="555" spans="1:24" s="5" customFormat="1" ht="29.25" hidden="1" customHeight="1" outlineLevel="2" thickBot="1" x14ac:dyDescent="0.3">
      <c r="A555" s="763"/>
      <c r="B555" s="766"/>
      <c r="C555" s="310" t="s">
        <v>896</v>
      </c>
      <c r="D555" s="311"/>
      <c r="E555" s="311"/>
      <c r="F555" s="312"/>
      <c r="G555" s="320" t="s">
        <v>1041</v>
      </c>
      <c r="H555" s="310" t="s">
        <v>372</v>
      </c>
      <c r="I555" s="527"/>
      <c r="J555" s="314">
        <v>25</v>
      </c>
      <c r="K555" s="571"/>
      <c r="L555" s="572"/>
      <c r="M555" s="221" t="str">
        <f t="shared" si="117"/>
        <v/>
      </c>
      <c r="N555" s="62" t="str">
        <f t="shared" si="120"/>
        <v/>
      </c>
      <c r="O555" s="119"/>
      <c r="P555" s="64" t="str">
        <f t="shared" si="121"/>
        <v/>
      </c>
      <c r="Q555" s="65"/>
      <c r="R555" s="66"/>
      <c r="S555" s="67" t="str">
        <f t="shared" si="122"/>
        <v/>
      </c>
      <c r="T555" s="68" t="str">
        <f t="shared" si="118"/>
        <v>Sin Iniciar</v>
      </c>
      <c r="U555" s="650" t="str">
        <f t="shared" si="119"/>
        <v>6</v>
      </c>
      <c r="V555" s="120"/>
      <c r="W555" s="71">
        <f t="shared" si="123"/>
        <v>1</v>
      </c>
      <c r="X555" s="703"/>
    </row>
    <row r="556" spans="1:24" s="5" customFormat="1" ht="29.25" hidden="1" customHeight="1" outlineLevel="2" thickBot="1" x14ac:dyDescent="0.3">
      <c r="A556" s="763"/>
      <c r="B556" s="766"/>
      <c r="C556" s="310" t="s">
        <v>896</v>
      </c>
      <c r="D556" s="311"/>
      <c r="E556" s="311"/>
      <c r="F556" s="312"/>
      <c r="G556" s="320" t="s">
        <v>1042</v>
      </c>
      <c r="H556" s="310" t="s">
        <v>372</v>
      </c>
      <c r="I556" s="527"/>
      <c r="J556" s="314">
        <v>25</v>
      </c>
      <c r="K556" s="571"/>
      <c r="L556" s="572"/>
      <c r="M556" s="221" t="str">
        <f t="shared" si="117"/>
        <v/>
      </c>
      <c r="N556" s="62" t="str">
        <f t="shared" si="120"/>
        <v/>
      </c>
      <c r="O556" s="119"/>
      <c r="P556" s="64" t="str">
        <f t="shared" si="121"/>
        <v/>
      </c>
      <c r="Q556" s="65"/>
      <c r="R556" s="66"/>
      <c r="S556" s="67" t="str">
        <f t="shared" si="122"/>
        <v/>
      </c>
      <c r="T556" s="68" t="str">
        <f t="shared" si="118"/>
        <v>Sin Iniciar</v>
      </c>
      <c r="U556" s="650" t="str">
        <f t="shared" si="119"/>
        <v>6</v>
      </c>
      <c r="V556" s="120"/>
      <c r="W556" s="71">
        <f t="shared" si="123"/>
        <v>1</v>
      </c>
      <c r="X556" s="703"/>
    </row>
    <row r="557" spans="1:24" s="5" customFormat="1" ht="29.25" hidden="1" customHeight="1" outlineLevel="2" thickBot="1" x14ac:dyDescent="0.3">
      <c r="A557" s="763"/>
      <c r="B557" s="766"/>
      <c r="C557" s="310" t="s">
        <v>896</v>
      </c>
      <c r="D557" s="311"/>
      <c r="E557" s="311"/>
      <c r="F557" s="312"/>
      <c r="G557" s="320" t="s">
        <v>1043</v>
      </c>
      <c r="H557" s="310" t="s">
        <v>372</v>
      </c>
      <c r="I557" s="527"/>
      <c r="J557" s="314">
        <v>25</v>
      </c>
      <c r="K557" s="571"/>
      <c r="L557" s="572"/>
      <c r="M557" s="221" t="str">
        <f t="shared" si="117"/>
        <v/>
      </c>
      <c r="N557" s="62" t="str">
        <f t="shared" si="120"/>
        <v/>
      </c>
      <c r="O557" s="119"/>
      <c r="P557" s="64" t="str">
        <f t="shared" si="121"/>
        <v/>
      </c>
      <c r="Q557" s="65"/>
      <c r="R557" s="66"/>
      <c r="S557" s="67" t="str">
        <f t="shared" si="122"/>
        <v/>
      </c>
      <c r="T557" s="68" t="str">
        <f t="shared" si="118"/>
        <v>Sin Iniciar</v>
      </c>
      <c r="U557" s="650" t="str">
        <f t="shared" si="119"/>
        <v>6</v>
      </c>
      <c r="V557" s="120"/>
      <c r="W557" s="71">
        <f t="shared" si="123"/>
        <v>1</v>
      </c>
      <c r="X557" s="703"/>
    </row>
    <row r="558" spans="1:24" s="5" customFormat="1" ht="29.25" hidden="1" customHeight="1" outlineLevel="2" thickBot="1" x14ac:dyDescent="0.3">
      <c r="A558" s="763"/>
      <c r="B558" s="766"/>
      <c r="C558" s="310" t="s">
        <v>896</v>
      </c>
      <c r="D558" s="311"/>
      <c r="E558" s="311"/>
      <c r="F558" s="312"/>
      <c r="G558" s="320" t="s">
        <v>1044</v>
      </c>
      <c r="H558" s="310" t="s">
        <v>372</v>
      </c>
      <c r="I558" s="527"/>
      <c r="J558" s="314">
        <v>25</v>
      </c>
      <c r="K558" s="571"/>
      <c r="L558" s="572"/>
      <c r="M558" s="221" t="str">
        <f t="shared" si="117"/>
        <v/>
      </c>
      <c r="N558" s="62" t="str">
        <f t="shared" si="120"/>
        <v/>
      </c>
      <c r="O558" s="119"/>
      <c r="P558" s="64" t="str">
        <f t="shared" si="121"/>
        <v/>
      </c>
      <c r="Q558" s="65"/>
      <c r="R558" s="66"/>
      <c r="S558" s="67" t="str">
        <f t="shared" si="122"/>
        <v/>
      </c>
      <c r="T558" s="68" t="str">
        <f t="shared" si="118"/>
        <v>Sin Iniciar</v>
      </c>
      <c r="U558" s="650" t="str">
        <f t="shared" si="119"/>
        <v>6</v>
      </c>
      <c r="V558" s="120"/>
      <c r="W558" s="71">
        <f t="shared" si="123"/>
        <v>1</v>
      </c>
      <c r="X558" s="703"/>
    </row>
    <row r="559" spans="1:24" s="5" customFormat="1" ht="29.25" hidden="1" customHeight="1" outlineLevel="2" thickBot="1" x14ac:dyDescent="0.3">
      <c r="A559" s="763"/>
      <c r="B559" s="766"/>
      <c r="C559" s="310" t="s">
        <v>896</v>
      </c>
      <c r="D559" s="311"/>
      <c r="E559" s="311"/>
      <c r="F559" s="312"/>
      <c r="G559" s="320" t="s">
        <v>1045</v>
      </c>
      <c r="H559" s="310" t="s">
        <v>372</v>
      </c>
      <c r="I559" s="527"/>
      <c r="J559" s="314">
        <v>10</v>
      </c>
      <c r="K559" s="571"/>
      <c r="L559" s="572"/>
      <c r="M559" s="221" t="str">
        <f t="shared" si="117"/>
        <v/>
      </c>
      <c r="N559" s="62" t="str">
        <f t="shared" si="120"/>
        <v/>
      </c>
      <c r="O559" s="119"/>
      <c r="P559" s="64" t="str">
        <f t="shared" si="121"/>
        <v/>
      </c>
      <c r="Q559" s="65"/>
      <c r="R559" s="66"/>
      <c r="S559" s="67" t="str">
        <f t="shared" si="122"/>
        <v/>
      </c>
      <c r="T559" s="68" t="str">
        <f t="shared" si="118"/>
        <v>Sin Iniciar</v>
      </c>
      <c r="U559" s="650" t="str">
        <f t="shared" si="119"/>
        <v>6</v>
      </c>
      <c r="V559" s="120"/>
      <c r="W559" s="71">
        <f t="shared" si="123"/>
        <v>1</v>
      </c>
      <c r="X559" s="703"/>
    </row>
    <row r="560" spans="1:24" s="5" customFormat="1" ht="29.25" hidden="1" customHeight="1" outlineLevel="2" thickBot="1" x14ac:dyDescent="0.3">
      <c r="A560" s="763"/>
      <c r="B560" s="766"/>
      <c r="C560" s="310" t="s">
        <v>896</v>
      </c>
      <c r="D560" s="311"/>
      <c r="E560" s="311"/>
      <c r="F560" s="312"/>
      <c r="G560" s="320" t="s">
        <v>1046</v>
      </c>
      <c r="H560" s="310" t="s">
        <v>372</v>
      </c>
      <c r="I560" s="527"/>
      <c r="J560" s="314">
        <v>10</v>
      </c>
      <c r="K560" s="571"/>
      <c r="L560" s="572"/>
      <c r="M560" s="221" t="str">
        <f t="shared" si="117"/>
        <v/>
      </c>
      <c r="N560" s="62" t="str">
        <f t="shared" si="120"/>
        <v/>
      </c>
      <c r="O560" s="119"/>
      <c r="P560" s="64" t="str">
        <f t="shared" si="121"/>
        <v/>
      </c>
      <c r="Q560" s="65"/>
      <c r="R560" s="66"/>
      <c r="S560" s="67" t="str">
        <f t="shared" si="122"/>
        <v/>
      </c>
      <c r="T560" s="68" t="str">
        <f t="shared" si="118"/>
        <v>Sin Iniciar</v>
      </c>
      <c r="U560" s="650" t="str">
        <f t="shared" si="119"/>
        <v>6</v>
      </c>
      <c r="V560" s="120"/>
      <c r="W560" s="71">
        <f t="shared" si="123"/>
        <v>1</v>
      </c>
      <c r="X560" s="703"/>
    </row>
    <row r="561" spans="1:24" s="5" customFormat="1" ht="29.25" hidden="1" customHeight="1" outlineLevel="2" thickBot="1" x14ac:dyDescent="0.3">
      <c r="A561" s="763"/>
      <c r="B561" s="766"/>
      <c r="C561" s="310" t="s">
        <v>896</v>
      </c>
      <c r="D561" s="311"/>
      <c r="E561" s="311"/>
      <c r="F561" s="312"/>
      <c r="G561" s="320" t="s">
        <v>1047</v>
      </c>
      <c r="H561" s="310" t="s">
        <v>372</v>
      </c>
      <c r="I561" s="527"/>
      <c r="J561" s="314">
        <v>8</v>
      </c>
      <c r="K561" s="571"/>
      <c r="L561" s="572"/>
      <c r="M561" s="221" t="str">
        <f t="shared" si="117"/>
        <v/>
      </c>
      <c r="N561" s="62" t="str">
        <f t="shared" si="120"/>
        <v/>
      </c>
      <c r="O561" s="119"/>
      <c r="P561" s="64" t="str">
        <f t="shared" si="121"/>
        <v/>
      </c>
      <c r="Q561" s="65"/>
      <c r="R561" s="66"/>
      <c r="S561" s="67" t="str">
        <f t="shared" si="122"/>
        <v/>
      </c>
      <c r="T561" s="68" t="str">
        <f t="shared" si="118"/>
        <v>Sin Iniciar</v>
      </c>
      <c r="U561" s="650" t="str">
        <f t="shared" si="119"/>
        <v>6</v>
      </c>
      <c r="V561" s="120"/>
      <c r="W561" s="71">
        <f t="shared" si="123"/>
        <v>1</v>
      </c>
      <c r="X561" s="703"/>
    </row>
    <row r="562" spans="1:24" s="5" customFormat="1" ht="29.25" hidden="1" customHeight="1" outlineLevel="2" thickBot="1" x14ac:dyDescent="0.3">
      <c r="A562" s="763"/>
      <c r="B562" s="766"/>
      <c r="C562" s="310" t="s">
        <v>896</v>
      </c>
      <c r="D562" s="311"/>
      <c r="E562" s="311"/>
      <c r="F562" s="312"/>
      <c r="G562" s="320" t="s">
        <v>1048</v>
      </c>
      <c r="H562" s="310" t="s">
        <v>372</v>
      </c>
      <c r="I562" s="527"/>
      <c r="J562" s="314">
        <v>5</v>
      </c>
      <c r="K562" s="571"/>
      <c r="L562" s="572"/>
      <c r="M562" s="221" t="str">
        <f t="shared" si="117"/>
        <v/>
      </c>
      <c r="N562" s="62" t="str">
        <f t="shared" si="120"/>
        <v/>
      </c>
      <c r="O562" s="119"/>
      <c r="P562" s="64" t="str">
        <f t="shared" si="121"/>
        <v/>
      </c>
      <c r="Q562" s="65"/>
      <c r="R562" s="66"/>
      <c r="S562" s="67" t="str">
        <f t="shared" si="122"/>
        <v/>
      </c>
      <c r="T562" s="68" t="str">
        <f t="shared" si="118"/>
        <v>Sin Iniciar</v>
      </c>
      <c r="U562" s="650" t="str">
        <f t="shared" si="119"/>
        <v>6</v>
      </c>
      <c r="V562" s="120"/>
      <c r="W562" s="71">
        <f t="shared" si="123"/>
        <v>1</v>
      </c>
      <c r="X562" s="703"/>
    </row>
    <row r="563" spans="1:24" s="5" customFormat="1" ht="29.25" hidden="1" customHeight="1" outlineLevel="2" thickBot="1" x14ac:dyDescent="0.3">
      <c r="A563" s="763"/>
      <c r="B563" s="766"/>
      <c r="C563" s="310" t="s">
        <v>896</v>
      </c>
      <c r="D563" s="311"/>
      <c r="E563" s="311"/>
      <c r="F563" s="312"/>
      <c r="G563" s="320" t="s">
        <v>1049</v>
      </c>
      <c r="H563" s="310" t="s">
        <v>372</v>
      </c>
      <c r="I563" s="527"/>
      <c r="J563" s="314">
        <v>5</v>
      </c>
      <c r="K563" s="571"/>
      <c r="L563" s="572"/>
      <c r="M563" s="221" t="str">
        <f t="shared" si="117"/>
        <v/>
      </c>
      <c r="N563" s="62" t="str">
        <f t="shared" si="120"/>
        <v/>
      </c>
      <c r="O563" s="119"/>
      <c r="P563" s="64" t="str">
        <f t="shared" si="121"/>
        <v/>
      </c>
      <c r="Q563" s="65"/>
      <c r="R563" s="66"/>
      <c r="S563" s="67" t="str">
        <f t="shared" si="122"/>
        <v/>
      </c>
      <c r="T563" s="68" t="str">
        <f t="shared" si="118"/>
        <v>Sin Iniciar</v>
      </c>
      <c r="U563" s="650" t="str">
        <f t="shared" si="119"/>
        <v>6</v>
      </c>
      <c r="V563" s="120"/>
      <c r="W563" s="71">
        <f t="shared" si="123"/>
        <v>1</v>
      </c>
      <c r="X563" s="703"/>
    </row>
    <row r="564" spans="1:24" s="5" customFormat="1" ht="29.25" hidden="1" customHeight="1" outlineLevel="2" thickBot="1" x14ac:dyDescent="0.3">
      <c r="A564" s="763"/>
      <c r="B564" s="766"/>
      <c r="C564" s="310" t="s">
        <v>896</v>
      </c>
      <c r="D564" s="311"/>
      <c r="E564" s="311"/>
      <c r="F564" s="312"/>
      <c r="G564" s="320" t="s">
        <v>1050</v>
      </c>
      <c r="H564" s="310" t="s">
        <v>372</v>
      </c>
      <c r="I564" s="527"/>
      <c r="J564" s="314">
        <v>1</v>
      </c>
      <c r="K564" s="571"/>
      <c r="L564" s="572"/>
      <c r="M564" s="221" t="str">
        <f t="shared" ref="M564:M627" si="124">+IF(D564="","",IF(MONTH($C$2)&lt;MONTH(D564),"",E564-D564))</f>
        <v/>
      </c>
      <c r="N564" s="62" t="str">
        <f t="shared" si="120"/>
        <v/>
      </c>
      <c r="O564" s="119"/>
      <c r="P564" s="64" t="str">
        <f t="shared" si="121"/>
        <v/>
      </c>
      <c r="Q564" s="65"/>
      <c r="R564" s="66"/>
      <c r="S564" s="67" t="str">
        <f t="shared" si="122"/>
        <v/>
      </c>
      <c r="T564" s="68" t="str">
        <f t="shared" ref="T564:T627" si="125">+IF(S564="","Sin Iniciar",IF(S564&lt;0.6,"Crítico",IF(S564&lt;0.9,"En Proceso",IF(AND(P564=1,Q564=1,S564=1),"Terminado","Normal"))))</f>
        <v>Sin Iniciar</v>
      </c>
      <c r="U564" s="650" t="str">
        <f t="shared" ref="U564:U627" si="126">+IF(T564="","",IF(T564="Sin Iniciar","6",IF(T564="Crítico","L",IF(T564="En Proceso","K",IF(T564="Normal","J","B")))))</f>
        <v>6</v>
      </c>
      <c r="V564" s="120"/>
      <c r="W564" s="71">
        <f t="shared" si="123"/>
        <v>1</v>
      </c>
      <c r="X564" s="703"/>
    </row>
    <row r="565" spans="1:24" s="5" customFormat="1" ht="29.25" hidden="1" customHeight="1" outlineLevel="2" thickBot="1" x14ac:dyDescent="0.3">
      <c r="A565" s="763"/>
      <c r="B565" s="766"/>
      <c r="C565" s="310" t="s">
        <v>896</v>
      </c>
      <c r="D565" s="311"/>
      <c r="E565" s="311"/>
      <c r="F565" s="312"/>
      <c r="G565" s="320" t="s">
        <v>1051</v>
      </c>
      <c r="H565" s="310" t="s">
        <v>372</v>
      </c>
      <c r="I565" s="527"/>
      <c r="J565" s="314">
        <v>30</v>
      </c>
      <c r="K565" s="571"/>
      <c r="L565" s="572"/>
      <c r="M565" s="221" t="str">
        <f t="shared" si="124"/>
        <v/>
      </c>
      <c r="N565" s="62" t="str">
        <f t="shared" si="120"/>
        <v/>
      </c>
      <c r="O565" s="119"/>
      <c r="P565" s="64" t="str">
        <f t="shared" si="121"/>
        <v/>
      </c>
      <c r="Q565" s="65"/>
      <c r="R565" s="66"/>
      <c r="S565" s="67" t="str">
        <f t="shared" si="122"/>
        <v/>
      </c>
      <c r="T565" s="68" t="str">
        <f t="shared" si="125"/>
        <v>Sin Iniciar</v>
      </c>
      <c r="U565" s="650" t="str">
        <f t="shared" si="126"/>
        <v>6</v>
      </c>
      <c r="V565" s="120"/>
      <c r="W565" s="71">
        <f t="shared" si="123"/>
        <v>1</v>
      </c>
      <c r="X565" s="703"/>
    </row>
    <row r="566" spans="1:24" s="5" customFormat="1" ht="29.25" hidden="1" customHeight="1" outlineLevel="2" thickBot="1" x14ac:dyDescent="0.3">
      <c r="A566" s="763"/>
      <c r="B566" s="766"/>
      <c r="C566" s="310" t="s">
        <v>896</v>
      </c>
      <c r="D566" s="311"/>
      <c r="E566" s="311"/>
      <c r="F566" s="312"/>
      <c r="G566" s="320" t="s">
        <v>1052</v>
      </c>
      <c r="H566" s="310" t="s">
        <v>372</v>
      </c>
      <c r="I566" s="527"/>
      <c r="J566" s="314">
        <v>6</v>
      </c>
      <c r="K566" s="571"/>
      <c r="L566" s="572"/>
      <c r="M566" s="221" t="str">
        <f t="shared" si="124"/>
        <v/>
      </c>
      <c r="N566" s="62" t="str">
        <f t="shared" si="120"/>
        <v/>
      </c>
      <c r="O566" s="119"/>
      <c r="P566" s="64" t="str">
        <f t="shared" si="121"/>
        <v/>
      </c>
      <c r="Q566" s="65"/>
      <c r="R566" s="66"/>
      <c r="S566" s="67" t="str">
        <f t="shared" si="122"/>
        <v/>
      </c>
      <c r="T566" s="68" t="str">
        <f t="shared" si="125"/>
        <v>Sin Iniciar</v>
      </c>
      <c r="U566" s="650" t="str">
        <f t="shared" si="126"/>
        <v>6</v>
      </c>
      <c r="V566" s="120"/>
      <c r="W566" s="71">
        <f t="shared" si="123"/>
        <v>1</v>
      </c>
      <c r="X566" s="703"/>
    </row>
    <row r="567" spans="1:24" s="5" customFormat="1" ht="29.25" hidden="1" customHeight="1" outlineLevel="2" thickBot="1" x14ac:dyDescent="0.3">
      <c r="A567" s="763"/>
      <c r="B567" s="766"/>
      <c r="C567" s="310" t="s">
        <v>896</v>
      </c>
      <c r="D567" s="311"/>
      <c r="E567" s="311"/>
      <c r="F567" s="312"/>
      <c r="G567" s="320" t="s">
        <v>1053</v>
      </c>
      <c r="H567" s="310" t="s">
        <v>372</v>
      </c>
      <c r="I567" s="527"/>
      <c r="J567" s="314">
        <v>20</v>
      </c>
      <c r="K567" s="571"/>
      <c r="L567" s="572"/>
      <c r="M567" s="221" t="str">
        <f t="shared" si="124"/>
        <v/>
      </c>
      <c r="N567" s="62" t="str">
        <f t="shared" si="120"/>
        <v/>
      </c>
      <c r="O567" s="119"/>
      <c r="P567" s="64" t="str">
        <f t="shared" si="121"/>
        <v/>
      </c>
      <c r="Q567" s="65"/>
      <c r="R567" s="66"/>
      <c r="S567" s="67" t="str">
        <f t="shared" si="122"/>
        <v/>
      </c>
      <c r="T567" s="68" t="str">
        <f t="shared" si="125"/>
        <v>Sin Iniciar</v>
      </c>
      <c r="U567" s="650" t="str">
        <f t="shared" si="126"/>
        <v>6</v>
      </c>
      <c r="V567" s="120"/>
      <c r="W567" s="71">
        <f t="shared" si="123"/>
        <v>1</v>
      </c>
      <c r="X567" s="703"/>
    </row>
    <row r="568" spans="1:24" s="5" customFormat="1" ht="29.25" hidden="1" customHeight="1" outlineLevel="2" thickBot="1" x14ac:dyDescent="0.3">
      <c r="A568" s="763"/>
      <c r="B568" s="766"/>
      <c r="C568" s="310" t="s">
        <v>896</v>
      </c>
      <c r="D568" s="311"/>
      <c r="E568" s="311"/>
      <c r="F568" s="312"/>
      <c r="G568" s="320" t="s">
        <v>1054</v>
      </c>
      <c r="H568" s="310" t="s">
        <v>372</v>
      </c>
      <c r="I568" s="527"/>
      <c r="J568" s="314">
        <v>20</v>
      </c>
      <c r="K568" s="571"/>
      <c r="L568" s="572"/>
      <c r="M568" s="221" t="str">
        <f t="shared" si="124"/>
        <v/>
      </c>
      <c r="N568" s="62" t="str">
        <f t="shared" si="120"/>
        <v/>
      </c>
      <c r="O568" s="119"/>
      <c r="P568" s="64" t="str">
        <f t="shared" si="121"/>
        <v/>
      </c>
      <c r="Q568" s="65"/>
      <c r="R568" s="66"/>
      <c r="S568" s="67" t="str">
        <f t="shared" si="122"/>
        <v/>
      </c>
      <c r="T568" s="68" t="str">
        <f t="shared" si="125"/>
        <v>Sin Iniciar</v>
      </c>
      <c r="U568" s="650" t="str">
        <f t="shared" si="126"/>
        <v>6</v>
      </c>
      <c r="V568" s="120"/>
      <c r="W568" s="71">
        <f t="shared" si="123"/>
        <v>1</v>
      </c>
      <c r="X568" s="703"/>
    </row>
    <row r="569" spans="1:24" s="5" customFormat="1" ht="29.25" hidden="1" customHeight="1" outlineLevel="2" thickBot="1" x14ac:dyDescent="0.3">
      <c r="A569" s="763"/>
      <c r="B569" s="766"/>
      <c r="C569" s="310" t="s">
        <v>896</v>
      </c>
      <c r="D569" s="311"/>
      <c r="E569" s="311"/>
      <c r="F569" s="312"/>
      <c r="G569" s="320" t="s">
        <v>1055</v>
      </c>
      <c r="H569" s="310" t="s">
        <v>372</v>
      </c>
      <c r="I569" s="527"/>
      <c r="J569" s="314">
        <v>10</v>
      </c>
      <c r="K569" s="571"/>
      <c r="L569" s="572"/>
      <c r="M569" s="221" t="str">
        <f t="shared" si="124"/>
        <v/>
      </c>
      <c r="N569" s="62" t="str">
        <f t="shared" si="120"/>
        <v/>
      </c>
      <c r="O569" s="119"/>
      <c r="P569" s="64" t="str">
        <f t="shared" si="121"/>
        <v/>
      </c>
      <c r="Q569" s="65"/>
      <c r="R569" s="66"/>
      <c r="S569" s="67" t="str">
        <f t="shared" si="122"/>
        <v/>
      </c>
      <c r="T569" s="68" t="str">
        <f t="shared" si="125"/>
        <v>Sin Iniciar</v>
      </c>
      <c r="U569" s="650" t="str">
        <f t="shared" si="126"/>
        <v>6</v>
      </c>
      <c r="V569" s="120"/>
      <c r="W569" s="71">
        <f t="shared" si="123"/>
        <v>1</v>
      </c>
      <c r="X569" s="703"/>
    </row>
    <row r="570" spans="1:24" s="5" customFormat="1" ht="29.25" hidden="1" customHeight="1" outlineLevel="2" thickBot="1" x14ac:dyDescent="0.3">
      <c r="A570" s="763"/>
      <c r="B570" s="766"/>
      <c r="C570" s="310" t="s">
        <v>896</v>
      </c>
      <c r="D570" s="311"/>
      <c r="E570" s="311"/>
      <c r="F570" s="312"/>
      <c r="G570" s="320" t="s">
        <v>1056</v>
      </c>
      <c r="H570" s="310" t="s">
        <v>372</v>
      </c>
      <c r="I570" s="527"/>
      <c r="J570" s="314">
        <v>10</v>
      </c>
      <c r="K570" s="571"/>
      <c r="L570" s="572"/>
      <c r="M570" s="221" t="str">
        <f t="shared" si="124"/>
        <v/>
      </c>
      <c r="N570" s="62" t="str">
        <f t="shared" si="120"/>
        <v/>
      </c>
      <c r="O570" s="119"/>
      <c r="P570" s="64" t="str">
        <f t="shared" si="121"/>
        <v/>
      </c>
      <c r="Q570" s="65"/>
      <c r="R570" s="66"/>
      <c r="S570" s="67" t="str">
        <f t="shared" si="122"/>
        <v/>
      </c>
      <c r="T570" s="68" t="str">
        <f t="shared" si="125"/>
        <v>Sin Iniciar</v>
      </c>
      <c r="U570" s="650" t="str">
        <f t="shared" si="126"/>
        <v>6</v>
      </c>
      <c r="V570" s="120"/>
      <c r="W570" s="71">
        <f t="shared" si="123"/>
        <v>1</v>
      </c>
      <c r="X570" s="703"/>
    </row>
    <row r="571" spans="1:24" s="5" customFormat="1" ht="29.25" hidden="1" customHeight="1" outlineLevel="2" thickBot="1" x14ac:dyDescent="0.3">
      <c r="A571" s="763"/>
      <c r="B571" s="766"/>
      <c r="C571" s="310" t="s">
        <v>896</v>
      </c>
      <c r="D571" s="311"/>
      <c r="E571" s="311"/>
      <c r="F571" s="312"/>
      <c r="G571" s="320" t="s">
        <v>1057</v>
      </c>
      <c r="H571" s="310" t="s">
        <v>372</v>
      </c>
      <c r="I571" s="527"/>
      <c r="J571" s="314">
        <v>8</v>
      </c>
      <c r="K571" s="571"/>
      <c r="L571" s="572"/>
      <c r="M571" s="221" t="str">
        <f t="shared" si="124"/>
        <v/>
      </c>
      <c r="N571" s="62" t="str">
        <f t="shared" si="120"/>
        <v/>
      </c>
      <c r="O571" s="119"/>
      <c r="P571" s="64" t="str">
        <f t="shared" si="121"/>
        <v/>
      </c>
      <c r="Q571" s="65"/>
      <c r="R571" s="66"/>
      <c r="S571" s="67" t="str">
        <f t="shared" si="122"/>
        <v/>
      </c>
      <c r="T571" s="68" t="str">
        <f t="shared" si="125"/>
        <v>Sin Iniciar</v>
      </c>
      <c r="U571" s="650" t="str">
        <f t="shared" si="126"/>
        <v>6</v>
      </c>
      <c r="V571" s="120"/>
      <c r="W571" s="71">
        <f t="shared" si="123"/>
        <v>1</v>
      </c>
      <c r="X571" s="703"/>
    </row>
    <row r="572" spans="1:24" s="5" customFormat="1" ht="29.25" hidden="1" customHeight="1" outlineLevel="2" thickBot="1" x14ac:dyDescent="0.3">
      <c r="A572" s="763"/>
      <c r="B572" s="766"/>
      <c r="C572" s="310" t="s">
        <v>896</v>
      </c>
      <c r="D572" s="311"/>
      <c r="E572" s="311"/>
      <c r="F572" s="312"/>
      <c r="G572" s="320" t="s">
        <v>1058</v>
      </c>
      <c r="H572" s="310" t="s">
        <v>372</v>
      </c>
      <c r="I572" s="527"/>
      <c r="J572" s="314">
        <v>8</v>
      </c>
      <c r="K572" s="571"/>
      <c r="L572" s="572"/>
      <c r="M572" s="221" t="str">
        <f t="shared" si="124"/>
        <v/>
      </c>
      <c r="N572" s="62" t="str">
        <f t="shared" si="120"/>
        <v/>
      </c>
      <c r="O572" s="119"/>
      <c r="P572" s="64" t="str">
        <f t="shared" si="121"/>
        <v/>
      </c>
      <c r="Q572" s="65"/>
      <c r="R572" s="66"/>
      <c r="S572" s="67" t="str">
        <f t="shared" si="122"/>
        <v/>
      </c>
      <c r="T572" s="68" t="str">
        <f t="shared" si="125"/>
        <v>Sin Iniciar</v>
      </c>
      <c r="U572" s="650" t="str">
        <f t="shared" si="126"/>
        <v>6</v>
      </c>
      <c r="V572" s="120"/>
      <c r="W572" s="71">
        <f t="shared" si="123"/>
        <v>1</v>
      </c>
      <c r="X572" s="703"/>
    </row>
    <row r="573" spans="1:24" s="5" customFormat="1" ht="29.25" hidden="1" customHeight="1" outlineLevel="2" thickBot="1" x14ac:dyDescent="0.3">
      <c r="A573" s="763"/>
      <c r="B573" s="766"/>
      <c r="C573" s="310" t="s">
        <v>896</v>
      </c>
      <c r="D573" s="311"/>
      <c r="E573" s="311"/>
      <c r="F573" s="312"/>
      <c r="G573" s="320" t="s">
        <v>1059</v>
      </c>
      <c r="H573" s="310" t="s">
        <v>372</v>
      </c>
      <c r="I573" s="527"/>
      <c r="J573" s="314">
        <v>20</v>
      </c>
      <c r="K573" s="571"/>
      <c r="L573" s="572"/>
      <c r="M573" s="221" t="str">
        <f t="shared" si="124"/>
        <v/>
      </c>
      <c r="N573" s="62" t="str">
        <f t="shared" si="120"/>
        <v/>
      </c>
      <c r="O573" s="119"/>
      <c r="P573" s="64" t="str">
        <f t="shared" si="121"/>
        <v/>
      </c>
      <c r="Q573" s="65"/>
      <c r="R573" s="66"/>
      <c r="S573" s="67" t="str">
        <f t="shared" si="122"/>
        <v/>
      </c>
      <c r="T573" s="68" t="str">
        <f t="shared" si="125"/>
        <v>Sin Iniciar</v>
      </c>
      <c r="U573" s="650" t="str">
        <f t="shared" si="126"/>
        <v>6</v>
      </c>
      <c r="V573" s="120"/>
      <c r="W573" s="71">
        <f t="shared" si="123"/>
        <v>1</v>
      </c>
      <c r="X573" s="703"/>
    </row>
    <row r="574" spans="1:24" s="5" customFormat="1" ht="29.25" hidden="1" customHeight="1" outlineLevel="2" thickBot="1" x14ac:dyDescent="0.3">
      <c r="A574" s="763"/>
      <c r="B574" s="766"/>
      <c r="C574" s="310" t="s">
        <v>896</v>
      </c>
      <c r="D574" s="311"/>
      <c r="E574" s="311"/>
      <c r="F574" s="312"/>
      <c r="G574" s="320" t="s">
        <v>1060</v>
      </c>
      <c r="H574" s="310" t="s">
        <v>372</v>
      </c>
      <c r="I574" s="527"/>
      <c r="J574" s="314">
        <v>30</v>
      </c>
      <c r="K574" s="571"/>
      <c r="L574" s="572"/>
      <c r="M574" s="221" t="str">
        <f t="shared" si="124"/>
        <v/>
      </c>
      <c r="N574" s="62" t="str">
        <f t="shared" si="120"/>
        <v/>
      </c>
      <c r="O574" s="119"/>
      <c r="P574" s="64" t="str">
        <f t="shared" si="121"/>
        <v/>
      </c>
      <c r="Q574" s="65"/>
      <c r="R574" s="66"/>
      <c r="S574" s="67" t="str">
        <f t="shared" si="122"/>
        <v/>
      </c>
      <c r="T574" s="68" t="str">
        <f t="shared" si="125"/>
        <v>Sin Iniciar</v>
      </c>
      <c r="U574" s="650" t="str">
        <f t="shared" si="126"/>
        <v>6</v>
      </c>
      <c r="V574" s="120"/>
      <c r="W574" s="71">
        <f t="shared" si="123"/>
        <v>1</v>
      </c>
      <c r="X574" s="703"/>
    </row>
    <row r="575" spans="1:24" s="5" customFormat="1" ht="29.25" hidden="1" customHeight="1" outlineLevel="2" thickBot="1" x14ac:dyDescent="0.3">
      <c r="A575" s="763"/>
      <c r="B575" s="766"/>
      <c r="C575" s="310" t="s">
        <v>896</v>
      </c>
      <c r="D575" s="311"/>
      <c r="E575" s="311"/>
      <c r="F575" s="312"/>
      <c r="G575" s="320" t="s">
        <v>1061</v>
      </c>
      <c r="H575" s="310" t="s">
        <v>372</v>
      </c>
      <c r="I575" s="527"/>
      <c r="J575" s="314">
        <v>8</v>
      </c>
      <c r="K575" s="571"/>
      <c r="L575" s="572"/>
      <c r="M575" s="221" t="str">
        <f t="shared" si="124"/>
        <v/>
      </c>
      <c r="N575" s="62" t="str">
        <f t="shared" si="120"/>
        <v/>
      </c>
      <c r="O575" s="119"/>
      <c r="P575" s="64" t="str">
        <f t="shared" si="121"/>
        <v/>
      </c>
      <c r="Q575" s="65"/>
      <c r="R575" s="66"/>
      <c r="S575" s="67" t="str">
        <f t="shared" si="122"/>
        <v/>
      </c>
      <c r="T575" s="68" t="str">
        <f t="shared" si="125"/>
        <v>Sin Iniciar</v>
      </c>
      <c r="U575" s="650" t="str">
        <f t="shared" si="126"/>
        <v>6</v>
      </c>
      <c r="V575" s="120"/>
      <c r="W575" s="71">
        <f t="shared" si="123"/>
        <v>1</v>
      </c>
      <c r="X575" s="703"/>
    </row>
    <row r="576" spans="1:24" s="5" customFormat="1" ht="29.25" hidden="1" customHeight="1" outlineLevel="2" thickBot="1" x14ac:dyDescent="0.3">
      <c r="A576" s="763"/>
      <c r="B576" s="766"/>
      <c r="C576" s="310" t="s">
        <v>896</v>
      </c>
      <c r="D576" s="311"/>
      <c r="E576" s="311"/>
      <c r="F576" s="312"/>
      <c r="G576" s="320" t="s">
        <v>1062</v>
      </c>
      <c r="H576" s="310" t="s">
        <v>372</v>
      </c>
      <c r="I576" s="527"/>
      <c r="J576" s="314">
        <v>10</v>
      </c>
      <c r="K576" s="571"/>
      <c r="L576" s="572"/>
      <c r="M576" s="221" t="str">
        <f t="shared" si="124"/>
        <v/>
      </c>
      <c r="N576" s="62" t="str">
        <f t="shared" si="120"/>
        <v/>
      </c>
      <c r="O576" s="119"/>
      <c r="P576" s="64" t="str">
        <f t="shared" si="121"/>
        <v/>
      </c>
      <c r="Q576" s="65"/>
      <c r="R576" s="66"/>
      <c r="S576" s="67" t="str">
        <f t="shared" si="122"/>
        <v/>
      </c>
      <c r="T576" s="68" t="str">
        <f t="shared" si="125"/>
        <v>Sin Iniciar</v>
      </c>
      <c r="U576" s="650" t="str">
        <f t="shared" si="126"/>
        <v>6</v>
      </c>
      <c r="V576" s="120"/>
      <c r="W576" s="71">
        <f t="shared" si="123"/>
        <v>1</v>
      </c>
      <c r="X576" s="703"/>
    </row>
    <row r="577" spans="1:24" s="5" customFormat="1" ht="29.25" hidden="1" customHeight="1" outlineLevel="2" thickBot="1" x14ac:dyDescent="0.3">
      <c r="A577" s="763"/>
      <c r="B577" s="766"/>
      <c r="C577" s="310" t="s">
        <v>896</v>
      </c>
      <c r="D577" s="311"/>
      <c r="E577" s="311"/>
      <c r="F577" s="312"/>
      <c r="G577" s="320" t="s">
        <v>1063</v>
      </c>
      <c r="H577" s="310" t="s">
        <v>372</v>
      </c>
      <c r="I577" s="527"/>
      <c r="J577" s="314">
        <v>10</v>
      </c>
      <c r="K577" s="571"/>
      <c r="L577" s="572"/>
      <c r="M577" s="221" t="str">
        <f t="shared" si="124"/>
        <v/>
      </c>
      <c r="N577" s="62" t="str">
        <f t="shared" si="120"/>
        <v/>
      </c>
      <c r="O577" s="119"/>
      <c r="P577" s="64" t="str">
        <f t="shared" si="121"/>
        <v/>
      </c>
      <c r="Q577" s="65"/>
      <c r="R577" s="66"/>
      <c r="S577" s="67" t="str">
        <f t="shared" si="122"/>
        <v/>
      </c>
      <c r="T577" s="68" t="str">
        <f t="shared" si="125"/>
        <v>Sin Iniciar</v>
      </c>
      <c r="U577" s="650" t="str">
        <f t="shared" si="126"/>
        <v>6</v>
      </c>
      <c r="V577" s="120"/>
      <c r="W577" s="71">
        <f t="shared" si="123"/>
        <v>1</v>
      </c>
      <c r="X577" s="703"/>
    </row>
    <row r="578" spans="1:24" s="5" customFormat="1" ht="29.25" hidden="1" customHeight="1" outlineLevel="2" thickBot="1" x14ac:dyDescent="0.3">
      <c r="A578" s="763"/>
      <c r="B578" s="766"/>
      <c r="C578" s="310" t="s">
        <v>896</v>
      </c>
      <c r="D578" s="311"/>
      <c r="E578" s="311"/>
      <c r="F578" s="312"/>
      <c r="G578" s="320" t="s">
        <v>1064</v>
      </c>
      <c r="H578" s="310" t="s">
        <v>372</v>
      </c>
      <c r="I578" s="527"/>
      <c r="J578" s="314">
        <v>10</v>
      </c>
      <c r="K578" s="571"/>
      <c r="L578" s="572"/>
      <c r="M578" s="221" t="str">
        <f t="shared" si="124"/>
        <v/>
      </c>
      <c r="N578" s="62" t="str">
        <f t="shared" si="120"/>
        <v/>
      </c>
      <c r="O578" s="119"/>
      <c r="P578" s="64" t="str">
        <f t="shared" si="121"/>
        <v/>
      </c>
      <c r="Q578" s="65"/>
      <c r="R578" s="66"/>
      <c r="S578" s="67" t="str">
        <f t="shared" si="122"/>
        <v/>
      </c>
      <c r="T578" s="68" t="str">
        <f t="shared" si="125"/>
        <v>Sin Iniciar</v>
      </c>
      <c r="U578" s="650" t="str">
        <f t="shared" si="126"/>
        <v>6</v>
      </c>
      <c r="V578" s="120"/>
      <c r="W578" s="71">
        <f t="shared" si="123"/>
        <v>1</v>
      </c>
      <c r="X578" s="703"/>
    </row>
    <row r="579" spans="1:24" s="5" customFormat="1" ht="29.25" hidden="1" customHeight="1" outlineLevel="2" thickBot="1" x14ac:dyDescent="0.3">
      <c r="A579" s="763"/>
      <c r="B579" s="766"/>
      <c r="C579" s="310" t="s">
        <v>896</v>
      </c>
      <c r="D579" s="311"/>
      <c r="E579" s="311"/>
      <c r="F579" s="312"/>
      <c r="G579" s="320" t="s">
        <v>1065</v>
      </c>
      <c r="H579" s="310" t="s">
        <v>372</v>
      </c>
      <c r="I579" s="527"/>
      <c r="J579" s="314">
        <v>3</v>
      </c>
      <c r="K579" s="571"/>
      <c r="L579" s="572"/>
      <c r="M579" s="221" t="str">
        <f t="shared" si="124"/>
        <v/>
      </c>
      <c r="N579" s="62" t="str">
        <f t="shared" ref="N579:N642" si="127">+IF(D579="","",IF(AND(MONTH($C$2)&gt;=MONTH(D579),MONTH($C$2)&lt;=MONTH(E579)),"X",""))</f>
        <v/>
      </c>
      <c r="O579" s="119"/>
      <c r="P579" s="64" t="str">
        <f t="shared" si="121"/>
        <v/>
      </c>
      <c r="Q579" s="65"/>
      <c r="R579" s="66"/>
      <c r="S579" s="67" t="str">
        <f t="shared" si="122"/>
        <v/>
      </c>
      <c r="T579" s="68" t="str">
        <f t="shared" si="125"/>
        <v>Sin Iniciar</v>
      </c>
      <c r="U579" s="650" t="str">
        <f t="shared" si="126"/>
        <v>6</v>
      </c>
      <c r="V579" s="120"/>
      <c r="W579" s="71">
        <f t="shared" si="123"/>
        <v>1</v>
      </c>
      <c r="X579" s="703"/>
    </row>
    <row r="580" spans="1:24" s="5" customFormat="1" ht="29.25" hidden="1" customHeight="1" outlineLevel="2" thickBot="1" x14ac:dyDescent="0.3">
      <c r="A580" s="763"/>
      <c r="B580" s="766"/>
      <c r="C580" s="310" t="s">
        <v>896</v>
      </c>
      <c r="D580" s="311"/>
      <c r="E580" s="311"/>
      <c r="F580" s="312"/>
      <c r="G580" s="320" t="s">
        <v>1066</v>
      </c>
      <c r="H580" s="310" t="s">
        <v>372</v>
      </c>
      <c r="I580" s="527"/>
      <c r="J580" s="314">
        <v>3</v>
      </c>
      <c r="K580" s="571"/>
      <c r="L580" s="572"/>
      <c r="M580" s="221" t="str">
        <f t="shared" si="124"/>
        <v/>
      </c>
      <c r="N580" s="62" t="str">
        <f t="shared" si="127"/>
        <v/>
      </c>
      <c r="O580" s="119"/>
      <c r="P580" s="64" t="str">
        <f t="shared" si="121"/>
        <v/>
      </c>
      <c r="Q580" s="65"/>
      <c r="R580" s="66"/>
      <c r="S580" s="67" t="str">
        <f t="shared" si="122"/>
        <v/>
      </c>
      <c r="T580" s="68" t="str">
        <f t="shared" si="125"/>
        <v>Sin Iniciar</v>
      </c>
      <c r="U580" s="650" t="str">
        <f t="shared" si="126"/>
        <v>6</v>
      </c>
      <c r="V580" s="120"/>
      <c r="W580" s="71">
        <f t="shared" si="123"/>
        <v>1</v>
      </c>
      <c r="X580" s="703"/>
    </row>
    <row r="581" spans="1:24" s="5" customFormat="1" ht="29.25" hidden="1" customHeight="1" outlineLevel="2" thickBot="1" x14ac:dyDescent="0.3">
      <c r="A581" s="763"/>
      <c r="B581" s="766"/>
      <c r="C581" s="310" t="s">
        <v>896</v>
      </c>
      <c r="D581" s="311"/>
      <c r="E581" s="311"/>
      <c r="F581" s="312"/>
      <c r="G581" s="320" t="s">
        <v>1067</v>
      </c>
      <c r="H581" s="310" t="s">
        <v>372</v>
      </c>
      <c r="I581" s="527"/>
      <c r="J581" s="314">
        <v>1</v>
      </c>
      <c r="K581" s="571"/>
      <c r="L581" s="572"/>
      <c r="M581" s="221" t="str">
        <f t="shared" si="124"/>
        <v/>
      </c>
      <c r="N581" s="62" t="str">
        <f t="shared" si="127"/>
        <v/>
      </c>
      <c r="O581" s="119"/>
      <c r="P581" s="64" t="str">
        <f t="shared" si="121"/>
        <v/>
      </c>
      <c r="Q581" s="65"/>
      <c r="R581" s="66"/>
      <c r="S581" s="67" t="str">
        <f t="shared" si="122"/>
        <v/>
      </c>
      <c r="T581" s="68" t="str">
        <f t="shared" si="125"/>
        <v>Sin Iniciar</v>
      </c>
      <c r="U581" s="650" t="str">
        <f t="shared" si="126"/>
        <v>6</v>
      </c>
      <c r="V581" s="120"/>
      <c r="W581" s="71">
        <f t="shared" si="123"/>
        <v>1</v>
      </c>
      <c r="X581" s="703"/>
    </row>
    <row r="582" spans="1:24" s="5" customFormat="1" ht="29.25" hidden="1" customHeight="1" outlineLevel="2" thickBot="1" x14ac:dyDescent="0.3">
      <c r="A582" s="763"/>
      <c r="B582" s="766"/>
      <c r="C582" s="310" t="s">
        <v>896</v>
      </c>
      <c r="D582" s="311"/>
      <c r="E582" s="311"/>
      <c r="F582" s="312"/>
      <c r="G582" s="320" t="s">
        <v>1068</v>
      </c>
      <c r="H582" s="310" t="s">
        <v>372</v>
      </c>
      <c r="I582" s="527"/>
      <c r="J582" s="314">
        <v>1</v>
      </c>
      <c r="K582" s="571"/>
      <c r="L582" s="572"/>
      <c r="M582" s="221" t="str">
        <f t="shared" si="124"/>
        <v/>
      </c>
      <c r="N582" s="62" t="str">
        <f t="shared" si="127"/>
        <v/>
      </c>
      <c r="O582" s="119"/>
      <c r="P582" s="64" t="str">
        <f t="shared" si="121"/>
        <v/>
      </c>
      <c r="Q582" s="65"/>
      <c r="R582" s="66"/>
      <c r="S582" s="67" t="str">
        <f t="shared" si="122"/>
        <v/>
      </c>
      <c r="T582" s="68" t="str">
        <f t="shared" si="125"/>
        <v>Sin Iniciar</v>
      </c>
      <c r="U582" s="650" t="str">
        <f t="shared" si="126"/>
        <v>6</v>
      </c>
      <c r="V582" s="120"/>
      <c r="W582" s="71">
        <f t="shared" si="123"/>
        <v>1</v>
      </c>
      <c r="X582" s="703"/>
    </row>
    <row r="583" spans="1:24" s="5" customFormat="1" ht="29.25" hidden="1" customHeight="1" outlineLevel="2" thickBot="1" x14ac:dyDescent="0.3">
      <c r="A583" s="763"/>
      <c r="B583" s="766"/>
      <c r="C583" s="310" t="s">
        <v>896</v>
      </c>
      <c r="D583" s="311"/>
      <c r="E583" s="311"/>
      <c r="F583" s="312"/>
      <c r="G583" s="320" t="s">
        <v>1069</v>
      </c>
      <c r="H583" s="310" t="s">
        <v>372</v>
      </c>
      <c r="I583" s="527"/>
      <c r="J583" s="314">
        <v>3</v>
      </c>
      <c r="K583" s="571"/>
      <c r="L583" s="572"/>
      <c r="M583" s="221" t="str">
        <f t="shared" si="124"/>
        <v/>
      </c>
      <c r="N583" s="62" t="str">
        <f t="shared" si="127"/>
        <v/>
      </c>
      <c r="O583" s="119"/>
      <c r="P583" s="64" t="str">
        <f t="shared" si="121"/>
        <v/>
      </c>
      <c r="Q583" s="65"/>
      <c r="R583" s="66"/>
      <c r="S583" s="67" t="str">
        <f t="shared" si="122"/>
        <v/>
      </c>
      <c r="T583" s="68" t="str">
        <f t="shared" si="125"/>
        <v>Sin Iniciar</v>
      </c>
      <c r="U583" s="650" t="str">
        <f t="shared" si="126"/>
        <v>6</v>
      </c>
      <c r="V583" s="120"/>
      <c r="W583" s="71">
        <f t="shared" si="123"/>
        <v>1</v>
      </c>
      <c r="X583" s="703"/>
    </row>
    <row r="584" spans="1:24" s="5" customFormat="1" ht="29.25" hidden="1" customHeight="1" outlineLevel="2" thickBot="1" x14ac:dyDescent="0.3">
      <c r="A584" s="763"/>
      <c r="B584" s="766"/>
      <c r="C584" s="310" t="s">
        <v>896</v>
      </c>
      <c r="D584" s="311"/>
      <c r="E584" s="311"/>
      <c r="F584" s="312"/>
      <c r="G584" s="320" t="s">
        <v>1070</v>
      </c>
      <c r="H584" s="310" t="s">
        <v>372</v>
      </c>
      <c r="I584" s="527"/>
      <c r="J584" s="314">
        <v>2</v>
      </c>
      <c r="K584" s="571"/>
      <c r="L584" s="572"/>
      <c r="M584" s="221" t="str">
        <f t="shared" si="124"/>
        <v/>
      </c>
      <c r="N584" s="62" t="str">
        <f t="shared" si="127"/>
        <v/>
      </c>
      <c r="O584" s="119"/>
      <c r="P584" s="64" t="str">
        <f t="shared" si="121"/>
        <v/>
      </c>
      <c r="Q584" s="65"/>
      <c r="R584" s="66"/>
      <c r="S584" s="67" t="str">
        <f t="shared" si="122"/>
        <v/>
      </c>
      <c r="T584" s="68" t="str">
        <f t="shared" si="125"/>
        <v>Sin Iniciar</v>
      </c>
      <c r="U584" s="650" t="str">
        <f t="shared" si="126"/>
        <v>6</v>
      </c>
      <c r="V584" s="120"/>
      <c r="W584" s="71">
        <f t="shared" si="123"/>
        <v>1</v>
      </c>
      <c r="X584" s="703"/>
    </row>
    <row r="585" spans="1:24" s="5" customFormat="1" ht="29.25" hidden="1" customHeight="1" outlineLevel="2" thickBot="1" x14ac:dyDescent="0.3">
      <c r="A585" s="763"/>
      <c r="B585" s="766"/>
      <c r="C585" s="310" t="s">
        <v>896</v>
      </c>
      <c r="D585" s="311"/>
      <c r="E585" s="311"/>
      <c r="F585" s="312"/>
      <c r="G585" s="320" t="s">
        <v>1071</v>
      </c>
      <c r="H585" s="310" t="s">
        <v>372</v>
      </c>
      <c r="I585" s="527"/>
      <c r="J585" s="314">
        <v>2</v>
      </c>
      <c r="K585" s="571"/>
      <c r="L585" s="572"/>
      <c r="M585" s="221" t="str">
        <f t="shared" si="124"/>
        <v/>
      </c>
      <c r="N585" s="62" t="str">
        <f t="shared" si="127"/>
        <v/>
      </c>
      <c r="O585" s="119"/>
      <c r="P585" s="64" t="str">
        <f t="shared" ref="P585:P648" si="128">+IF(N585="","",IFERROR(IF(MONTH($C$2)&lt;MONTH(D585),"",IF(E585&lt;$C$2,1,IF(D585&lt;$C$2,($C$2-D585)/(E585-D585),0))),0))</f>
        <v/>
      </c>
      <c r="Q585" s="65"/>
      <c r="R585" s="66"/>
      <c r="S585" s="67" t="str">
        <f t="shared" ref="S585:S648" si="129">IF(P585="","",IF(Q585&gt;P585,1,(Q585/P585)))</f>
        <v/>
      </c>
      <c r="T585" s="68" t="str">
        <f t="shared" si="125"/>
        <v>Sin Iniciar</v>
      </c>
      <c r="U585" s="650" t="str">
        <f t="shared" si="126"/>
        <v>6</v>
      </c>
      <c r="V585" s="120"/>
      <c r="W585" s="71">
        <f t="shared" si="123"/>
        <v>1</v>
      </c>
      <c r="X585" s="703"/>
    </row>
    <row r="586" spans="1:24" s="5" customFormat="1" ht="29.25" hidden="1" customHeight="1" outlineLevel="2" thickBot="1" x14ac:dyDescent="0.3">
      <c r="A586" s="763"/>
      <c r="B586" s="766"/>
      <c r="C586" s="310" t="s">
        <v>896</v>
      </c>
      <c r="D586" s="311"/>
      <c r="E586" s="311"/>
      <c r="F586" s="312"/>
      <c r="G586" s="320" t="s">
        <v>1072</v>
      </c>
      <c r="H586" s="310" t="s">
        <v>372</v>
      </c>
      <c r="I586" s="527"/>
      <c r="J586" s="314">
        <v>3</v>
      </c>
      <c r="K586" s="571"/>
      <c r="L586" s="572"/>
      <c r="M586" s="221" t="str">
        <f t="shared" si="124"/>
        <v/>
      </c>
      <c r="N586" s="62" t="str">
        <f t="shared" si="127"/>
        <v/>
      </c>
      <c r="O586" s="119"/>
      <c r="P586" s="64" t="str">
        <f t="shared" si="128"/>
        <v/>
      </c>
      <c r="Q586" s="65"/>
      <c r="R586" s="66"/>
      <c r="S586" s="67" t="str">
        <f t="shared" si="129"/>
        <v/>
      </c>
      <c r="T586" s="68" t="str">
        <f t="shared" si="125"/>
        <v>Sin Iniciar</v>
      </c>
      <c r="U586" s="650" t="str">
        <f t="shared" si="126"/>
        <v>6</v>
      </c>
      <c r="V586" s="120"/>
      <c r="W586" s="71">
        <f t="shared" si="123"/>
        <v>1</v>
      </c>
      <c r="X586" s="703"/>
    </row>
    <row r="587" spans="1:24" s="5" customFormat="1" ht="29.25" hidden="1" customHeight="1" outlineLevel="2" thickBot="1" x14ac:dyDescent="0.3">
      <c r="A587" s="763"/>
      <c r="B587" s="766"/>
      <c r="C587" s="310" t="s">
        <v>896</v>
      </c>
      <c r="D587" s="311"/>
      <c r="E587" s="311"/>
      <c r="F587" s="312"/>
      <c r="G587" s="320" t="s">
        <v>1073</v>
      </c>
      <c r="H587" s="310" t="s">
        <v>372</v>
      </c>
      <c r="I587" s="527"/>
      <c r="J587" s="314">
        <v>1</v>
      </c>
      <c r="K587" s="571"/>
      <c r="L587" s="572"/>
      <c r="M587" s="221" t="str">
        <f t="shared" si="124"/>
        <v/>
      </c>
      <c r="N587" s="62" t="str">
        <f t="shared" si="127"/>
        <v/>
      </c>
      <c r="O587" s="119"/>
      <c r="P587" s="64" t="str">
        <f t="shared" si="128"/>
        <v/>
      </c>
      <c r="Q587" s="65"/>
      <c r="R587" s="66"/>
      <c r="S587" s="67" t="str">
        <f t="shared" si="129"/>
        <v/>
      </c>
      <c r="T587" s="68" t="str">
        <f t="shared" si="125"/>
        <v>Sin Iniciar</v>
      </c>
      <c r="U587" s="650" t="str">
        <f t="shared" si="126"/>
        <v>6</v>
      </c>
      <c r="V587" s="120"/>
      <c r="W587" s="71">
        <f t="shared" si="123"/>
        <v>1</v>
      </c>
      <c r="X587" s="703"/>
    </row>
    <row r="588" spans="1:24" s="5" customFormat="1" ht="29.25" hidden="1" customHeight="1" outlineLevel="2" thickBot="1" x14ac:dyDescent="0.3">
      <c r="A588" s="763"/>
      <c r="B588" s="766"/>
      <c r="C588" s="310" t="s">
        <v>896</v>
      </c>
      <c r="D588" s="311"/>
      <c r="E588" s="311"/>
      <c r="F588" s="312"/>
      <c r="G588" s="320" t="s">
        <v>1074</v>
      </c>
      <c r="H588" s="310" t="s">
        <v>372</v>
      </c>
      <c r="I588" s="527"/>
      <c r="J588" s="314">
        <v>2</v>
      </c>
      <c r="K588" s="571"/>
      <c r="L588" s="572"/>
      <c r="M588" s="221" t="str">
        <f t="shared" si="124"/>
        <v/>
      </c>
      <c r="N588" s="62" t="str">
        <f t="shared" si="127"/>
        <v/>
      </c>
      <c r="O588" s="119"/>
      <c r="P588" s="64" t="str">
        <f t="shared" si="128"/>
        <v/>
      </c>
      <c r="Q588" s="65"/>
      <c r="R588" s="66"/>
      <c r="S588" s="67" t="str">
        <f t="shared" si="129"/>
        <v/>
      </c>
      <c r="T588" s="68" t="str">
        <f t="shared" si="125"/>
        <v>Sin Iniciar</v>
      </c>
      <c r="U588" s="650" t="str">
        <f t="shared" si="126"/>
        <v>6</v>
      </c>
      <c r="V588" s="120"/>
      <c r="W588" s="71">
        <f t="shared" si="123"/>
        <v>1</v>
      </c>
      <c r="X588" s="703"/>
    </row>
    <row r="589" spans="1:24" s="5" customFormat="1" ht="29.25" hidden="1" customHeight="1" outlineLevel="2" thickBot="1" x14ac:dyDescent="0.3">
      <c r="A589" s="763"/>
      <c r="B589" s="766"/>
      <c r="C589" s="310" t="s">
        <v>896</v>
      </c>
      <c r="D589" s="311"/>
      <c r="E589" s="311"/>
      <c r="F589" s="312"/>
      <c r="G589" s="320" t="s">
        <v>1075</v>
      </c>
      <c r="H589" s="310" t="s">
        <v>372</v>
      </c>
      <c r="I589" s="527"/>
      <c r="J589" s="314">
        <v>10</v>
      </c>
      <c r="K589" s="571"/>
      <c r="L589" s="572"/>
      <c r="M589" s="221" t="str">
        <f t="shared" si="124"/>
        <v/>
      </c>
      <c r="N589" s="62" t="str">
        <f t="shared" si="127"/>
        <v/>
      </c>
      <c r="O589" s="119"/>
      <c r="P589" s="64" t="str">
        <f t="shared" si="128"/>
        <v/>
      </c>
      <c r="Q589" s="65"/>
      <c r="R589" s="66"/>
      <c r="S589" s="67" t="str">
        <f t="shared" si="129"/>
        <v/>
      </c>
      <c r="T589" s="68" t="str">
        <f t="shared" si="125"/>
        <v>Sin Iniciar</v>
      </c>
      <c r="U589" s="650" t="str">
        <f t="shared" si="126"/>
        <v>6</v>
      </c>
      <c r="V589" s="120"/>
      <c r="W589" s="71">
        <f t="shared" si="123"/>
        <v>1</v>
      </c>
      <c r="X589" s="703"/>
    </row>
    <row r="590" spans="1:24" s="5" customFormat="1" ht="29.25" hidden="1" customHeight="1" outlineLevel="2" thickBot="1" x14ac:dyDescent="0.3">
      <c r="A590" s="763"/>
      <c r="B590" s="766"/>
      <c r="C590" s="310" t="s">
        <v>896</v>
      </c>
      <c r="D590" s="311"/>
      <c r="E590" s="311"/>
      <c r="F590" s="312"/>
      <c r="G590" s="320" t="s">
        <v>1076</v>
      </c>
      <c r="H590" s="310" t="s">
        <v>372</v>
      </c>
      <c r="I590" s="527"/>
      <c r="J590" s="314">
        <v>10</v>
      </c>
      <c r="K590" s="571"/>
      <c r="L590" s="572"/>
      <c r="M590" s="221" t="str">
        <f t="shared" si="124"/>
        <v/>
      </c>
      <c r="N590" s="62" t="str">
        <f t="shared" si="127"/>
        <v/>
      </c>
      <c r="O590" s="119"/>
      <c r="P590" s="64" t="str">
        <f t="shared" si="128"/>
        <v/>
      </c>
      <c r="Q590" s="65"/>
      <c r="R590" s="66"/>
      <c r="S590" s="67" t="str">
        <f t="shared" si="129"/>
        <v/>
      </c>
      <c r="T590" s="68" t="str">
        <f t="shared" si="125"/>
        <v>Sin Iniciar</v>
      </c>
      <c r="U590" s="650" t="str">
        <f t="shared" si="126"/>
        <v>6</v>
      </c>
      <c r="V590" s="120"/>
      <c r="W590" s="71">
        <f t="shared" si="123"/>
        <v>1</v>
      </c>
      <c r="X590" s="703"/>
    </row>
    <row r="591" spans="1:24" s="5" customFormat="1" ht="29.25" hidden="1" customHeight="1" outlineLevel="2" thickBot="1" x14ac:dyDescent="0.3">
      <c r="A591" s="763"/>
      <c r="B591" s="766"/>
      <c r="C591" s="310" t="s">
        <v>896</v>
      </c>
      <c r="D591" s="311"/>
      <c r="E591" s="311"/>
      <c r="F591" s="312"/>
      <c r="G591" s="320" t="s">
        <v>1077</v>
      </c>
      <c r="H591" s="310" t="s">
        <v>372</v>
      </c>
      <c r="I591" s="527"/>
      <c r="J591" s="314">
        <v>1</v>
      </c>
      <c r="K591" s="571"/>
      <c r="L591" s="572"/>
      <c r="M591" s="221" t="str">
        <f t="shared" si="124"/>
        <v/>
      </c>
      <c r="N591" s="62" t="str">
        <f t="shared" si="127"/>
        <v/>
      </c>
      <c r="O591" s="119"/>
      <c r="P591" s="64" t="str">
        <f t="shared" si="128"/>
        <v/>
      </c>
      <c r="Q591" s="65"/>
      <c r="R591" s="66"/>
      <c r="S591" s="67" t="str">
        <f t="shared" si="129"/>
        <v/>
      </c>
      <c r="T591" s="68" t="str">
        <f t="shared" si="125"/>
        <v>Sin Iniciar</v>
      </c>
      <c r="U591" s="650" t="str">
        <f t="shared" si="126"/>
        <v>6</v>
      </c>
      <c r="V591" s="120"/>
      <c r="W591" s="71">
        <f t="shared" si="123"/>
        <v>1</v>
      </c>
      <c r="X591" s="703"/>
    </row>
    <row r="592" spans="1:24" s="5" customFormat="1" ht="29.25" hidden="1" customHeight="1" outlineLevel="2" thickBot="1" x14ac:dyDescent="0.3">
      <c r="A592" s="763"/>
      <c r="B592" s="766"/>
      <c r="C592" s="310" t="s">
        <v>896</v>
      </c>
      <c r="D592" s="311"/>
      <c r="E592" s="311"/>
      <c r="F592" s="312"/>
      <c r="G592" s="320" t="s">
        <v>1078</v>
      </c>
      <c r="H592" s="310" t="s">
        <v>372</v>
      </c>
      <c r="I592" s="527"/>
      <c r="J592" s="314">
        <v>5</v>
      </c>
      <c r="K592" s="571"/>
      <c r="L592" s="572"/>
      <c r="M592" s="221" t="str">
        <f t="shared" si="124"/>
        <v/>
      </c>
      <c r="N592" s="62" t="str">
        <f t="shared" si="127"/>
        <v/>
      </c>
      <c r="O592" s="119"/>
      <c r="P592" s="64" t="str">
        <f t="shared" si="128"/>
        <v/>
      </c>
      <c r="Q592" s="65"/>
      <c r="R592" s="66"/>
      <c r="S592" s="67" t="str">
        <f t="shared" si="129"/>
        <v/>
      </c>
      <c r="T592" s="68" t="str">
        <f t="shared" si="125"/>
        <v>Sin Iniciar</v>
      </c>
      <c r="U592" s="650" t="str">
        <f t="shared" si="126"/>
        <v>6</v>
      </c>
      <c r="V592" s="120"/>
      <c r="W592" s="71">
        <f t="shared" si="123"/>
        <v>1</v>
      </c>
      <c r="X592" s="703"/>
    </row>
    <row r="593" spans="1:24" s="5" customFormat="1" ht="29.25" hidden="1" customHeight="1" outlineLevel="2" thickBot="1" x14ac:dyDescent="0.3">
      <c r="A593" s="763"/>
      <c r="B593" s="766"/>
      <c r="C593" s="310" t="s">
        <v>896</v>
      </c>
      <c r="D593" s="311"/>
      <c r="E593" s="311"/>
      <c r="F593" s="312"/>
      <c r="G593" s="320" t="s">
        <v>1079</v>
      </c>
      <c r="H593" s="310" t="s">
        <v>372</v>
      </c>
      <c r="I593" s="527"/>
      <c r="J593" s="314">
        <v>2</v>
      </c>
      <c r="K593" s="571"/>
      <c r="L593" s="572"/>
      <c r="M593" s="221" t="str">
        <f t="shared" si="124"/>
        <v/>
      </c>
      <c r="N593" s="62" t="str">
        <f t="shared" si="127"/>
        <v/>
      </c>
      <c r="O593" s="119"/>
      <c r="P593" s="64" t="str">
        <f t="shared" si="128"/>
        <v/>
      </c>
      <c r="Q593" s="65"/>
      <c r="R593" s="66"/>
      <c r="S593" s="67" t="str">
        <f t="shared" si="129"/>
        <v/>
      </c>
      <c r="T593" s="68" t="str">
        <f t="shared" si="125"/>
        <v>Sin Iniciar</v>
      </c>
      <c r="U593" s="650" t="str">
        <f t="shared" si="126"/>
        <v>6</v>
      </c>
      <c r="V593" s="120"/>
      <c r="W593" s="71">
        <f t="shared" si="123"/>
        <v>1</v>
      </c>
      <c r="X593" s="703"/>
    </row>
    <row r="594" spans="1:24" s="5" customFormat="1" ht="29.25" hidden="1" customHeight="1" outlineLevel="2" thickBot="1" x14ac:dyDescent="0.3">
      <c r="A594" s="763"/>
      <c r="B594" s="766"/>
      <c r="C594" s="310" t="s">
        <v>896</v>
      </c>
      <c r="D594" s="311"/>
      <c r="E594" s="311"/>
      <c r="F594" s="312"/>
      <c r="G594" s="320" t="s">
        <v>1080</v>
      </c>
      <c r="H594" s="310" t="s">
        <v>372</v>
      </c>
      <c r="I594" s="527"/>
      <c r="J594" s="314">
        <v>2</v>
      </c>
      <c r="K594" s="571"/>
      <c r="L594" s="572"/>
      <c r="M594" s="221" t="str">
        <f t="shared" si="124"/>
        <v/>
      </c>
      <c r="N594" s="62" t="str">
        <f t="shared" si="127"/>
        <v/>
      </c>
      <c r="O594" s="119"/>
      <c r="P594" s="64" t="str">
        <f t="shared" si="128"/>
        <v/>
      </c>
      <c r="Q594" s="65"/>
      <c r="R594" s="66"/>
      <c r="S594" s="67" t="str">
        <f t="shared" si="129"/>
        <v/>
      </c>
      <c r="T594" s="68" t="str">
        <f t="shared" si="125"/>
        <v>Sin Iniciar</v>
      </c>
      <c r="U594" s="650" t="str">
        <f t="shared" si="126"/>
        <v>6</v>
      </c>
      <c r="V594" s="120"/>
      <c r="W594" s="71">
        <f t="shared" si="123"/>
        <v>1</v>
      </c>
      <c r="X594" s="703"/>
    </row>
    <row r="595" spans="1:24" s="5" customFormat="1" ht="29.25" hidden="1" customHeight="1" outlineLevel="2" thickBot="1" x14ac:dyDescent="0.3">
      <c r="A595" s="763"/>
      <c r="B595" s="766"/>
      <c r="C595" s="310" t="s">
        <v>896</v>
      </c>
      <c r="D595" s="311"/>
      <c r="E595" s="311"/>
      <c r="F595" s="312"/>
      <c r="G595" s="320" t="s">
        <v>1081</v>
      </c>
      <c r="H595" s="310" t="s">
        <v>372</v>
      </c>
      <c r="I595" s="527"/>
      <c r="J595" s="314">
        <v>5</v>
      </c>
      <c r="K595" s="571"/>
      <c r="L595" s="572"/>
      <c r="M595" s="221" t="str">
        <f t="shared" si="124"/>
        <v/>
      </c>
      <c r="N595" s="62" t="str">
        <f t="shared" si="127"/>
        <v/>
      </c>
      <c r="O595" s="119"/>
      <c r="P595" s="64" t="str">
        <f t="shared" si="128"/>
        <v/>
      </c>
      <c r="Q595" s="65"/>
      <c r="R595" s="66"/>
      <c r="S595" s="67" t="str">
        <f t="shared" si="129"/>
        <v/>
      </c>
      <c r="T595" s="68" t="str">
        <f t="shared" si="125"/>
        <v>Sin Iniciar</v>
      </c>
      <c r="U595" s="650" t="str">
        <f t="shared" si="126"/>
        <v>6</v>
      </c>
      <c r="V595" s="120"/>
      <c r="W595" s="71">
        <f t="shared" si="123"/>
        <v>1</v>
      </c>
      <c r="X595" s="703"/>
    </row>
    <row r="596" spans="1:24" s="5" customFormat="1" ht="29.25" hidden="1" customHeight="1" outlineLevel="2" thickBot="1" x14ac:dyDescent="0.3">
      <c r="A596" s="763"/>
      <c r="B596" s="766"/>
      <c r="C596" s="310" t="s">
        <v>896</v>
      </c>
      <c r="D596" s="311"/>
      <c r="E596" s="311"/>
      <c r="F596" s="312"/>
      <c r="G596" s="320" t="s">
        <v>1082</v>
      </c>
      <c r="H596" s="310" t="s">
        <v>372</v>
      </c>
      <c r="I596" s="527"/>
      <c r="J596" s="314" t="s">
        <v>1083</v>
      </c>
      <c r="K596" s="571"/>
      <c r="L596" s="572"/>
      <c r="M596" s="221" t="str">
        <f t="shared" si="124"/>
        <v/>
      </c>
      <c r="N596" s="62" t="str">
        <f t="shared" si="127"/>
        <v/>
      </c>
      <c r="O596" s="119"/>
      <c r="P596" s="64" t="str">
        <f t="shared" si="128"/>
        <v/>
      </c>
      <c r="Q596" s="65"/>
      <c r="R596" s="66"/>
      <c r="S596" s="67" t="str">
        <f t="shared" si="129"/>
        <v/>
      </c>
      <c r="T596" s="68" t="str">
        <f t="shared" si="125"/>
        <v>Sin Iniciar</v>
      </c>
      <c r="U596" s="650" t="str">
        <f t="shared" si="126"/>
        <v>6</v>
      </c>
      <c r="V596" s="120"/>
      <c r="W596" s="71">
        <f t="shared" si="123"/>
        <v>1</v>
      </c>
      <c r="X596" s="703"/>
    </row>
    <row r="597" spans="1:24" s="5" customFormat="1" ht="29.25" hidden="1" customHeight="1" outlineLevel="2" thickBot="1" x14ac:dyDescent="0.3">
      <c r="A597" s="763"/>
      <c r="B597" s="766"/>
      <c r="C597" s="310" t="s">
        <v>896</v>
      </c>
      <c r="D597" s="311"/>
      <c r="E597" s="311"/>
      <c r="F597" s="312"/>
      <c r="G597" s="320" t="s">
        <v>1084</v>
      </c>
      <c r="H597" s="310" t="s">
        <v>372</v>
      </c>
      <c r="I597" s="527"/>
      <c r="J597" s="314" t="s">
        <v>1085</v>
      </c>
      <c r="K597" s="571"/>
      <c r="L597" s="572"/>
      <c r="M597" s="221" t="str">
        <f t="shared" si="124"/>
        <v/>
      </c>
      <c r="N597" s="62" t="str">
        <f t="shared" si="127"/>
        <v/>
      </c>
      <c r="O597" s="119"/>
      <c r="P597" s="64" t="str">
        <f t="shared" si="128"/>
        <v/>
      </c>
      <c r="Q597" s="65"/>
      <c r="R597" s="66"/>
      <c r="S597" s="67" t="str">
        <f t="shared" si="129"/>
        <v/>
      </c>
      <c r="T597" s="68" t="str">
        <f t="shared" si="125"/>
        <v>Sin Iniciar</v>
      </c>
      <c r="U597" s="650" t="str">
        <f t="shared" si="126"/>
        <v>6</v>
      </c>
      <c r="V597" s="120"/>
      <c r="W597" s="71">
        <f t="shared" si="123"/>
        <v>1</v>
      </c>
      <c r="X597" s="703"/>
    </row>
    <row r="598" spans="1:24" s="5" customFormat="1" ht="29.25" hidden="1" customHeight="1" outlineLevel="2" thickBot="1" x14ac:dyDescent="0.3">
      <c r="A598" s="763"/>
      <c r="B598" s="766"/>
      <c r="C598" s="310" t="s">
        <v>896</v>
      </c>
      <c r="D598" s="311"/>
      <c r="E598" s="311"/>
      <c r="F598" s="312"/>
      <c r="G598" s="320" t="s">
        <v>1086</v>
      </c>
      <c r="H598" s="310" t="s">
        <v>372</v>
      </c>
      <c r="I598" s="527"/>
      <c r="J598" s="314" t="s">
        <v>1085</v>
      </c>
      <c r="K598" s="571"/>
      <c r="L598" s="572"/>
      <c r="M598" s="221" t="str">
        <f t="shared" si="124"/>
        <v/>
      </c>
      <c r="N598" s="62" t="str">
        <f t="shared" si="127"/>
        <v/>
      </c>
      <c r="O598" s="119"/>
      <c r="P598" s="64" t="str">
        <f t="shared" si="128"/>
        <v/>
      </c>
      <c r="Q598" s="65"/>
      <c r="R598" s="66"/>
      <c r="S598" s="67" t="str">
        <f t="shared" si="129"/>
        <v/>
      </c>
      <c r="T598" s="68" t="str">
        <f t="shared" si="125"/>
        <v>Sin Iniciar</v>
      </c>
      <c r="U598" s="650" t="str">
        <f t="shared" si="126"/>
        <v>6</v>
      </c>
      <c r="V598" s="120"/>
      <c r="W598" s="71">
        <f t="shared" si="123"/>
        <v>1</v>
      </c>
      <c r="X598" s="703"/>
    </row>
    <row r="599" spans="1:24" s="5" customFormat="1" ht="29.25" hidden="1" customHeight="1" outlineLevel="2" thickBot="1" x14ac:dyDescent="0.3">
      <c r="A599" s="763"/>
      <c r="B599" s="766"/>
      <c r="C599" s="310" t="s">
        <v>896</v>
      </c>
      <c r="D599" s="311"/>
      <c r="E599" s="311"/>
      <c r="F599" s="312"/>
      <c r="G599" s="320" t="s">
        <v>1087</v>
      </c>
      <c r="H599" s="310" t="s">
        <v>372</v>
      </c>
      <c r="I599" s="527"/>
      <c r="J599" s="314" t="s">
        <v>1085</v>
      </c>
      <c r="K599" s="571"/>
      <c r="L599" s="572"/>
      <c r="M599" s="221" t="str">
        <f t="shared" si="124"/>
        <v/>
      </c>
      <c r="N599" s="62" t="str">
        <f t="shared" si="127"/>
        <v/>
      </c>
      <c r="O599" s="119"/>
      <c r="P599" s="64" t="str">
        <f t="shared" si="128"/>
        <v/>
      </c>
      <c r="Q599" s="65"/>
      <c r="R599" s="66"/>
      <c r="S599" s="67" t="str">
        <f t="shared" si="129"/>
        <v/>
      </c>
      <c r="T599" s="68" t="str">
        <f t="shared" si="125"/>
        <v>Sin Iniciar</v>
      </c>
      <c r="U599" s="650" t="str">
        <f t="shared" si="126"/>
        <v>6</v>
      </c>
      <c r="V599" s="120"/>
      <c r="W599" s="71">
        <f t="shared" si="123"/>
        <v>1</v>
      </c>
      <c r="X599" s="703"/>
    </row>
    <row r="600" spans="1:24" s="5" customFormat="1" ht="29.25" hidden="1" customHeight="1" outlineLevel="2" thickBot="1" x14ac:dyDescent="0.3">
      <c r="A600" s="763"/>
      <c r="B600" s="766"/>
      <c r="C600" s="310" t="s">
        <v>896</v>
      </c>
      <c r="D600" s="311"/>
      <c r="E600" s="311"/>
      <c r="F600" s="312"/>
      <c r="G600" s="320" t="s">
        <v>1088</v>
      </c>
      <c r="H600" s="310" t="s">
        <v>372</v>
      </c>
      <c r="I600" s="527"/>
      <c r="J600" s="314" t="s">
        <v>1085</v>
      </c>
      <c r="K600" s="571"/>
      <c r="L600" s="572"/>
      <c r="M600" s="221" t="str">
        <f t="shared" si="124"/>
        <v/>
      </c>
      <c r="N600" s="62" t="str">
        <f t="shared" si="127"/>
        <v/>
      </c>
      <c r="O600" s="119"/>
      <c r="P600" s="64" t="str">
        <f t="shared" si="128"/>
        <v/>
      </c>
      <c r="Q600" s="65"/>
      <c r="R600" s="66"/>
      <c r="S600" s="67" t="str">
        <f t="shared" si="129"/>
        <v/>
      </c>
      <c r="T600" s="68" t="str">
        <f t="shared" si="125"/>
        <v>Sin Iniciar</v>
      </c>
      <c r="U600" s="650" t="str">
        <f t="shared" si="126"/>
        <v>6</v>
      </c>
      <c r="V600" s="120"/>
      <c r="W600" s="71">
        <f t="shared" si="123"/>
        <v>1</v>
      </c>
      <c r="X600" s="703"/>
    </row>
    <row r="601" spans="1:24" s="5" customFormat="1" ht="29.25" hidden="1" customHeight="1" outlineLevel="2" thickBot="1" x14ac:dyDescent="0.3">
      <c r="A601" s="763"/>
      <c r="B601" s="766"/>
      <c r="C601" s="310" t="s">
        <v>896</v>
      </c>
      <c r="D601" s="311"/>
      <c r="E601" s="311"/>
      <c r="F601" s="312"/>
      <c r="G601" s="320" t="s">
        <v>1089</v>
      </c>
      <c r="H601" s="310" t="s">
        <v>372</v>
      </c>
      <c r="I601" s="527"/>
      <c r="J601" s="314" t="s">
        <v>1083</v>
      </c>
      <c r="K601" s="571"/>
      <c r="L601" s="572"/>
      <c r="M601" s="221" t="str">
        <f t="shared" si="124"/>
        <v/>
      </c>
      <c r="N601" s="62" t="str">
        <f t="shared" si="127"/>
        <v/>
      </c>
      <c r="O601" s="119"/>
      <c r="P601" s="64" t="str">
        <f t="shared" si="128"/>
        <v/>
      </c>
      <c r="Q601" s="65"/>
      <c r="R601" s="66"/>
      <c r="S601" s="67" t="str">
        <f t="shared" si="129"/>
        <v/>
      </c>
      <c r="T601" s="68" t="str">
        <f t="shared" si="125"/>
        <v>Sin Iniciar</v>
      </c>
      <c r="U601" s="650" t="str">
        <f t="shared" si="126"/>
        <v>6</v>
      </c>
      <c r="V601" s="120"/>
      <c r="W601" s="71">
        <f t="shared" si="123"/>
        <v>1</v>
      </c>
      <c r="X601" s="703"/>
    </row>
    <row r="602" spans="1:24" s="5" customFormat="1" ht="29.25" hidden="1" customHeight="1" outlineLevel="2" thickBot="1" x14ac:dyDescent="0.3">
      <c r="A602" s="763"/>
      <c r="B602" s="766"/>
      <c r="C602" s="310" t="s">
        <v>896</v>
      </c>
      <c r="D602" s="311"/>
      <c r="E602" s="311"/>
      <c r="F602" s="312"/>
      <c r="G602" s="320" t="s">
        <v>1090</v>
      </c>
      <c r="H602" s="310" t="s">
        <v>372</v>
      </c>
      <c r="I602" s="527"/>
      <c r="J602" s="314" t="s">
        <v>1091</v>
      </c>
      <c r="K602" s="571"/>
      <c r="L602" s="572"/>
      <c r="M602" s="221" t="str">
        <f t="shared" si="124"/>
        <v/>
      </c>
      <c r="N602" s="62" t="str">
        <f t="shared" si="127"/>
        <v/>
      </c>
      <c r="O602" s="119"/>
      <c r="P602" s="64" t="str">
        <f t="shared" si="128"/>
        <v/>
      </c>
      <c r="Q602" s="65"/>
      <c r="R602" s="66"/>
      <c r="S602" s="67" t="str">
        <f t="shared" si="129"/>
        <v/>
      </c>
      <c r="T602" s="68" t="str">
        <f t="shared" si="125"/>
        <v>Sin Iniciar</v>
      </c>
      <c r="U602" s="650" t="str">
        <f t="shared" si="126"/>
        <v>6</v>
      </c>
      <c r="V602" s="120"/>
      <c r="W602" s="71">
        <f t="shared" si="123"/>
        <v>1</v>
      </c>
      <c r="X602" s="703"/>
    </row>
    <row r="603" spans="1:24" s="5" customFormat="1" ht="29.25" hidden="1" customHeight="1" outlineLevel="2" thickBot="1" x14ac:dyDescent="0.3">
      <c r="A603" s="763"/>
      <c r="B603" s="766"/>
      <c r="C603" s="310" t="s">
        <v>896</v>
      </c>
      <c r="D603" s="311"/>
      <c r="E603" s="311"/>
      <c r="F603" s="312"/>
      <c r="G603" s="320" t="s">
        <v>1092</v>
      </c>
      <c r="H603" s="310" t="s">
        <v>372</v>
      </c>
      <c r="I603" s="527"/>
      <c r="J603" s="314" t="s">
        <v>1085</v>
      </c>
      <c r="K603" s="571"/>
      <c r="L603" s="572"/>
      <c r="M603" s="221" t="str">
        <f t="shared" si="124"/>
        <v/>
      </c>
      <c r="N603" s="62" t="str">
        <f t="shared" si="127"/>
        <v/>
      </c>
      <c r="O603" s="119"/>
      <c r="P603" s="64" t="str">
        <f t="shared" si="128"/>
        <v/>
      </c>
      <c r="Q603" s="65"/>
      <c r="R603" s="66"/>
      <c r="S603" s="67" t="str">
        <f t="shared" si="129"/>
        <v/>
      </c>
      <c r="T603" s="68" t="str">
        <f t="shared" si="125"/>
        <v>Sin Iniciar</v>
      </c>
      <c r="U603" s="650" t="str">
        <f t="shared" si="126"/>
        <v>6</v>
      </c>
      <c r="V603" s="120"/>
      <c r="W603" s="71">
        <f t="shared" ref="W603:W666" si="130">1-R603</f>
        <v>1</v>
      </c>
      <c r="X603" s="703"/>
    </row>
    <row r="604" spans="1:24" s="5" customFormat="1" ht="29.25" hidden="1" customHeight="1" outlineLevel="2" thickBot="1" x14ac:dyDescent="0.3">
      <c r="A604" s="763"/>
      <c r="B604" s="766"/>
      <c r="C604" s="310" t="s">
        <v>896</v>
      </c>
      <c r="D604" s="311"/>
      <c r="E604" s="311"/>
      <c r="F604" s="312"/>
      <c r="G604" s="320" t="s">
        <v>1093</v>
      </c>
      <c r="H604" s="310" t="s">
        <v>372</v>
      </c>
      <c r="I604" s="527"/>
      <c r="J604" s="314" t="s">
        <v>1083</v>
      </c>
      <c r="K604" s="571"/>
      <c r="L604" s="572"/>
      <c r="M604" s="221" t="str">
        <f t="shared" si="124"/>
        <v/>
      </c>
      <c r="N604" s="62" t="str">
        <f t="shared" si="127"/>
        <v/>
      </c>
      <c r="O604" s="119"/>
      <c r="P604" s="64" t="str">
        <f t="shared" si="128"/>
        <v/>
      </c>
      <c r="Q604" s="65"/>
      <c r="R604" s="66"/>
      <c r="S604" s="67" t="str">
        <f t="shared" si="129"/>
        <v/>
      </c>
      <c r="T604" s="68" t="str">
        <f t="shared" si="125"/>
        <v>Sin Iniciar</v>
      </c>
      <c r="U604" s="650" t="str">
        <f t="shared" si="126"/>
        <v>6</v>
      </c>
      <c r="V604" s="120"/>
      <c r="W604" s="71">
        <f t="shared" si="130"/>
        <v>1</v>
      </c>
      <c r="X604" s="703"/>
    </row>
    <row r="605" spans="1:24" s="5" customFormat="1" ht="29.25" hidden="1" customHeight="1" outlineLevel="2" thickBot="1" x14ac:dyDescent="0.3">
      <c r="A605" s="763"/>
      <c r="B605" s="766"/>
      <c r="C605" s="310" t="s">
        <v>896</v>
      </c>
      <c r="D605" s="311"/>
      <c r="E605" s="311"/>
      <c r="F605" s="312"/>
      <c r="G605" s="320" t="s">
        <v>1094</v>
      </c>
      <c r="H605" s="310" t="s">
        <v>372</v>
      </c>
      <c r="I605" s="527"/>
      <c r="J605" s="314" t="s">
        <v>1083</v>
      </c>
      <c r="K605" s="571"/>
      <c r="L605" s="572"/>
      <c r="M605" s="221" t="str">
        <f t="shared" si="124"/>
        <v/>
      </c>
      <c r="N605" s="62" t="str">
        <f t="shared" si="127"/>
        <v/>
      </c>
      <c r="O605" s="119"/>
      <c r="P605" s="64" t="str">
        <f t="shared" si="128"/>
        <v/>
      </c>
      <c r="Q605" s="65"/>
      <c r="R605" s="66"/>
      <c r="S605" s="67" t="str">
        <f t="shared" si="129"/>
        <v/>
      </c>
      <c r="T605" s="68" t="str">
        <f t="shared" si="125"/>
        <v>Sin Iniciar</v>
      </c>
      <c r="U605" s="650" t="str">
        <f t="shared" si="126"/>
        <v>6</v>
      </c>
      <c r="V605" s="120"/>
      <c r="W605" s="71">
        <f t="shared" si="130"/>
        <v>1</v>
      </c>
      <c r="X605" s="703"/>
    </row>
    <row r="606" spans="1:24" s="5" customFormat="1" ht="29.25" hidden="1" customHeight="1" outlineLevel="2" thickBot="1" x14ac:dyDescent="0.3">
      <c r="A606" s="763"/>
      <c r="B606" s="766"/>
      <c r="C606" s="310" t="s">
        <v>896</v>
      </c>
      <c r="D606" s="311"/>
      <c r="E606" s="311"/>
      <c r="F606" s="312"/>
      <c r="G606" s="320" t="s">
        <v>1095</v>
      </c>
      <c r="H606" s="310" t="s">
        <v>372</v>
      </c>
      <c r="I606" s="527"/>
      <c r="J606" s="314" t="s">
        <v>1083</v>
      </c>
      <c r="K606" s="571"/>
      <c r="L606" s="572"/>
      <c r="M606" s="221" t="str">
        <f t="shared" si="124"/>
        <v/>
      </c>
      <c r="N606" s="62" t="str">
        <f t="shared" si="127"/>
        <v/>
      </c>
      <c r="O606" s="119"/>
      <c r="P606" s="64" t="str">
        <f t="shared" si="128"/>
        <v/>
      </c>
      <c r="Q606" s="65"/>
      <c r="R606" s="66"/>
      <c r="S606" s="67" t="str">
        <f t="shared" si="129"/>
        <v/>
      </c>
      <c r="T606" s="68" t="str">
        <f t="shared" si="125"/>
        <v>Sin Iniciar</v>
      </c>
      <c r="U606" s="650" t="str">
        <f t="shared" si="126"/>
        <v>6</v>
      </c>
      <c r="V606" s="120"/>
      <c r="W606" s="71">
        <f t="shared" si="130"/>
        <v>1</v>
      </c>
      <c r="X606" s="703"/>
    </row>
    <row r="607" spans="1:24" s="5" customFormat="1" ht="29.25" hidden="1" customHeight="1" outlineLevel="2" thickBot="1" x14ac:dyDescent="0.3">
      <c r="A607" s="763"/>
      <c r="B607" s="766"/>
      <c r="C607" s="310" t="s">
        <v>896</v>
      </c>
      <c r="D607" s="311"/>
      <c r="E607" s="311"/>
      <c r="F607" s="312"/>
      <c r="G607" s="320" t="s">
        <v>1096</v>
      </c>
      <c r="H607" s="310" t="s">
        <v>372</v>
      </c>
      <c r="I607" s="527"/>
      <c r="J607" s="314" t="s">
        <v>1083</v>
      </c>
      <c r="K607" s="571"/>
      <c r="L607" s="572"/>
      <c r="M607" s="221" t="str">
        <f t="shared" si="124"/>
        <v/>
      </c>
      <c r="N607" s="62" t="str">
        <f t="shared" si="127"/>
        <v/>
      </c>
      <c r="O607" s="119"/>
      <c r="P607" s="64" t="str">
        <f t="shared" si="128"/>
        <v/>
      </c>
      <c r="Q607" s="65"/>
      <c r="R607" s="66"/>
      <c r="S607" s="67" t="str">
        <f t="shared" si="129"/>
        <v/>
      </c>
      <c r="T607" s="68" t="str">
        <f t="shared" si="125"/>
        <v>Sin Iniciar</v>
      </c>
      <c r="U607" s="650" t="str">
        <f t="shared" si="126"/>
        <v>6</v>
      </c>
      <c r="V607" s="120"/>
      <c r="W607" s="71">
        <f t="shared" si="130"/>
        <v>1</v>
      </c>
      <c r="X607" s="703"/>
    </row>
    <row r="608" spans="1:24" s="5" customFormat="1" ht="29.25" hidden="1" customHeight="1" outlineLevel="2" thickBot="1" x14ac:dyDescent="0.3">
      <c r="A608" s="763"/>
      <c r="B608" s="766"/>
      <c r="C608" s="310" t="s">
        <v>896</v>
      </c>
      <c r="D608" s="311"/>
      <c r="E608" s="311"/>
      <c r="F608" s="312"/>
      <c r="G608" s="320" t="s">
        <v>1097</v>
      </c>
      <c r="H608" s="310" t="s">
        <v>372</v>
      </c>
      <c r="I608" s="527"/>
      <c r="J608" s="314" t="s">
        <v>1091</v>
      </c>
      <c r="K608" s="571"/>
      <c r="L608" s="572"/>
      <c r="M608" s="221" t="str">
        <f t="shared" si="124"/>
        <v/>
      </c>
      <c r="N608" s="62" t="str">
        <f t="shared" si="127"/>
        <v/>
      </c>
      <c r="O608" s="119"/>
      <c r="P608" s="64" t="str">
        <f t="shared" si="128"/>
        <v/>
      </c>
      <c r="Q608" s="65"/>
      <c r="R608" s="66"/>
      <c r="S608" s="67" t="str">
        <f t="shared" si="129"/>
        <v/>
      </c>
      <c r="T608" s="68" t="str">
        <f t="shared" si="125"/>
        <v>Sin Iniciar</v>
      </c>
      <c r="U608" s="650" t="str">
        <f t="shared" si="126"/>
        <v>6</v>
      </c>
      <c r="V608" s="120"/>
      <c r="W608" s="71">
        <f t="shared" si="130"/>
        <v>1</v>
      </c>
      <c r="X608" s="703"/>
    </row>
    <row r="609" spans="1:24" s="5" customFormat="1" ht="29.25" hidden="1" customHeight="1" outlineLevel="2" thickBot="1" x14ac:dyDescent="0.3">
      <c r="A609" s="763"/>
      <c r="B609" s="766"/>
      <c r="C609" s="310" t="s">
        <v>896</v>
      </c>
      <c r="D609" s="311"/>
      <c r="E609" s="311"/>
      <c r="F609" s="312"/>
      <c r="G609" s="320" t="s">
        <v>1098</v>
      </c>
      <c r="H609" s="310" t="s">
        <v>372</v>
      </c>
      <c r="I609" s="527"/>
      <c r="J609" s="314" t="s">
        <v>1083</v>
      </c>
      <c r="K609" s="571"/>
      <c r="L609" s="572"/>
      <c r="M609" s="221" t="str">
        <f t="shared" si="124"/>
        <v/>
      </c>
      <c r="N609" s="62" t="str">
        <f t="shared" si="127"/>
        <v/>
      </c>
      <c r="O609" s="119"/>
      <c r="P609" s="64" t="str">
        <f t="shared" si="128"/>
        <v/>
      </c>
      <c r="Q609" s="65"/>
      <c r="R609" s="66"/>
      <c r="S609" s="67" t="str">
        <f t="shared" si="129"/>
        <v/>
      </c>
      <c r="T609" s="68" t="str">
        <f t="shared" si="125"/>
        <v>Sin Iniciar</v>
      </c>
      <c r="U609" s="650" t="str">
        <f t="shared" si="126"/>
        <v>6</v>
      </c>
      <c r="V609" s="120"/>
      <c r="W609" s="71">
        <f t="shared" si="130"/>
        <v>1</v>
      </c>
      <c r="X609" s="703"/>
    </row>
    <row r="610" spans="1:24" s="5" customFormat="1" ht="29.25" hidden="1" customHeight="1" outlineLevel="2" thickBot="1" x14ac:dyDescent="0.3">
      <c r="A610" s="763"/>
      <c r="B610" s="766"/>
      <c r="C610" s="310" t="s">
        <v>896</v>
      </c>
      <c r="D610" s="311"/>
      <c r="E610" s="311"/>
      <c r="F610" s="312"/>
      <c r="G610" s="320" t="s">
        <v>1099</v>
      </c>
      <c r="H610" s="310" t="s">
        <v>372</v>
      </c>
      <c r="I610" s="527"/>
      <c r="J610" s="314" t="s">
        <v>1091</v>
      </c>
      <c r="K610" s="571"/>
      <c r="L610" s="572"/>
      <c r="M610" s="221" t="str">
        <f t="shared" si="124"/>
        <v/>
      </c>
      <c r="N610" s="62" t="str">
        <f t="shared" si="127"/>
        <v/>
      </c>
      <c r="O610" s="119"/>
      <c r="P610" s="64" t="str">
        <f t="shared" si="128"/>
        <v/>
      </c>
      <c r="Q610" s="65"/>
      <c r="R610" s="66"/>
      <c r="S610" s="67" t="str">
        <f t="shared" si="129"/>
        <v/>
      </c>
      <c r="T610" s="68" t="str">
        <f t="shared" si="125"/>
        <v>Sin Iniciar</v>
      </c>
      <c r="U610" s="650" t="str">
        <f t="shared" si="126"/>
        <v>6</v>
      </c>
      <c r="V610" s="120"/>
      <c r="W610" s="71">
        <f t="shared" si="130"/>
        <v>1</v>
      </c>
      <c r="X610" s="703"/>
    </row>
    <row r="611" spans="1:24" s="5" customFormat="1" ht="29.25" hidden="1" customHeight="1" outlineLevel="2" thickBot="1" x14ac:dyDescent="0.3">
      <c r="A611" s="763"/>
      <c r="B611" s="766"/>
      <c r="C611" s="310" t="s">
        <v>896</v>
      </c>
      <c r="D611" s="311"/>
      <c r="E611" s="311"/>
      <c r="F611" s="312"/>
      <c r="G611" s="320" t="s">
        <v>1100</v>
      </c>
      <c r="H611" s="310" t="s">
        <v>372</v>
      </c>
      <c r="I611" s="527"/>
      <c r="J611" s="314" t="s">
        <v>1083</v>
      </c>
      <c r="K611" s="571"/>
      <c r="L611" s="572"/>
      <c r="M611" s="221" t="str">
        <f t="shared" si="124"/>
        <v/>
      </c>
      <c r="N611" s="62" t="str">
        <f t="shared" si="127"/>
        <v/>
      </c>
      <c r="O611" s="119"/>
      <c r="P611" s="64" t="str">
        <f t="shared" si="128"/>
        <v/>
      </c>
      <c r="Q611" s="65"/>
      <c r="R611" s="66"/>
      <c r="S611" s="67" t="str">
        <f t="shared" si="129"/>
        <v/>
      </c>
      <c r="T611" s="68" t="str">
        <f t="shared" si="125"/>
        <v>Sin Iniciar</v>
      </c>
      <c r="U611" s="650" t="str">
        <f t="shared" si="126"/>
        <v>6</v>
      </c>
      <c r="V611" s="120"/>
      <c r="W611" s="71">
        <f t="shared" si="130"/>
        <v>1</v>
      </c>
      <c r="X611" s="703"/>
    </row>
    <row r="612" spans="1:24" s="5" customFormat="1" ht="29.25" hidden="1" customHeight="1" outlineLevel="2" thickBot="1" x14ac:dyDescent="0.3">
      <c r="A612" s="763"/>
      <c r="B612" s="766"/>
      <c r="C612" s="310" t="s">
        <v>896</v>
      </c>
      <c r="D612" s="311"/>
      <c r="E612" s="311"/>
      <c r="F612" s="312"/>
      <c r="G612" s="320" t="s">
        <v>1101</v>
      </c>
      <c r="H612" s="310" t="s">
        <v>372</v>
      </c>
      <c r="I612" s="527"/>
      <c r="J612" s="314" t="s">
        <v>1091</v>
      </c>
      <c r="K612" s="571"/>
      <c r="L612" s="572"/>
      <c r="M612" s="221" t="str">
        <f t="shared" si="124"/>
        <v/>
      </c>
      <c r="N612" s="62" t="str">
        <f t="shared" si="127"/>
        <v/>
      </c>
      <c r="O612" s="119"/>
      <c r="P612" s="64" t="str">
        <f t="shared" si="128"/>
        <v/>
      </c>
      <c r="Q612" s="65"/>
      <c r="R612" s="66"/>
      <c r="S612" s="67" t="str">
        <f t="shared" si="129"/>
        <v/>
      </c>
      <c r="T612" s="68" t="str">
        <f t="shared" si="125"/>
        <v>Sin Iniciar</v>
      </c>
      <c r="U612" s="650" t="str">
        <f t="shared" si="126"/>
        <v>6</v>
      </c>
      <c r="V612" s="120"/>
      <c r="W612" s="71">
        <f t="shared" si="130"/>
        <v>1</v>
      </c>
      <c r="X612" s="703"/>
    </row>
    <row r="613" spans="1:24" s="5" customFormat="1" ht="29.25" hidden="1" customHeight="1" outlineLevel="2" thickBot="1" x14ac:dyDescent="0.3">
      <c r="A613" s="763"/>
      <c r="B613" s="766"/>
      <c r="C613" s="310" t="s">
        <v>896</v>
      </c>
      <c r="D613" s="311"/>
      <c r="E613" s="311"/>
      <c r="F613" s="312"/>
      <c r="G613" s="320" t="s">
        <v>1102</v>
      </c>
      <c r="H613" s="310" t="s">
        <v>372</v>
      </c>
      <c r="I613" s="527"/>
      <c r="J613" s="314" t="s">
        <v>1091</v>
      </c>
      <c r="K613" s="571"/>
      <c r="L613" s="572"/>
      <c r="M613" s="221" t="str">
        <f t="shared" si="124"/>
        <v/>
      </c>
      <c r="N613" s="62" t="str">
        <f t="shared" si="127"/>
        <v/>
      </c>
      <c r="O613" s="119"/>
      <c r="P613" s="64" t="str">
        <f t="shared" si="128"/>
        <v/>
      </c>
      <c r="Q613" s="65"/>
      <c r="R613" s="66"/>
      <c r="S613" s="67" t="str">
        <f t="shared" si="129"/>
        <v/>
      </c>
      <c r="T613" s="68" t="str">
        <f t="shared" si="125"/>
        <v>Sin Iniciar</v>
      </c>
      <c r="U613" s="650" t="str">
        <f t="shared" si="126"/>
        <v>6</v>
      </c>
      <c r="V613" s="120"/>
      <c r="W613" s="71">
        <f t="shared" si="130"/>
        <v>1</v>
      </c>
      <c r="X613" s="703"/>
    </row>
    <row r="614" spans="1:24" s="5" customFormat="1" ht="29.25" hidden="1" customHeight="1" outlineLevel="2" thickBot="1" x14ac:dyDescent="0.3">
      <c r="A614" s="763"/>
      <c r="B614" s="766"/>
      <c r="C614" s="310" t="s">
        <v>896</v>
      </c>
      <c r="D614" s="311"/>
      <c r="E614" s="311"/>
      <c r="F614" s="312"/>
      <c r="G614" s="320" t="s">
        <v>1103</v>
      </c>
      <c r="H614" s="310" t="s">
        <v>372</v>
      </c>
      <c r="I614" s="527"/>
      <c r="J614" s="314" t="s">
        <v>1104</v>
      </c>
      <c r="K614" s="571"/>
      <c r="L614" s="572"/>
      <c r="M614" s="221" t="str">
        <f t="shared" si="124"/>
        <v/>
      </c>
      <c r="N614" s="62" t="str">
        <f t="shared" si="127"/>
        <v/>
      </c>
      <c r="O614" s="119"/>
      <c r="P614" s="64" t="str">
        <f t="shared" si="128"/>
        <v/>
      </c>
      <c r="Q614" s="65"/>
      <c r="R614" s="66"/>
      <c r="S614" s="67" t="str">
        <f t="shared" si="129"/>
        <v/>
      </c>
      <c r="T614" s="68" t="str">
        <f t="shared" si="125"/>
        <v>Sin Iniciar</v>
      </c>
      <c r="U614" s="650" t="str">
        <f t="shared" si="126"/>
        <v>6</v>
      </c>
      <c r="V614" s="120"/>
      <c r="W614" s="71">
        <f t="shared" si="130"/>
        <v>1</v>
      </c>
      <c r="X614" s="703"/>
    </row>
    <row r="615" spans="1:24" s="5" customFormat="1" ht="29.25" hidden="1" customHeight="1" outlineLevel="2" thickBot="1" x14ac:dyDescent="0.3">
      <c r="A615" s="763"/>
      <c r="B615" s="766"/>
      <c r="C615" s="310" t="s">
        <v>896</v>
      </c>
      <c r="D615" s="311"/>
      <c r="E615" s="311"/>
      <c r="F615" s="312"/>
      <c r="G615" s="320" t="s">
        <v>1105</v>
      </c>
      <c r="H615" s="310" t="s">
        <v>372</v>
      </c>
      <c r="I615" s="527"/>
      <c r="J615" s="314" t="s">
        <v>1106</v>
      </c>
      <c r="K615" s="571"/>
      <c r="L615" s="572"/>
      <c r="M615" s="221" t="str">
        <f t="shared" si="124"/>
        <v/>
      </c>
      <c r="N615" s="62" t="str">
        <f t="shared" si="127"/>
        <v/>
      </c>
      <c r="O615" s="119"/>
      <c r="P615" s="64" t="str">
        <f t="shared" si="128"/>
        <v/>
      </c>
      <c r="Q615" s="65"/>
      <c r="R615" s="66"/>
      <c r="S615" s="67" t="str">
        <f t="shared" si="129"/>
        <v/>
      </c>
      <c r="T615" s="68" t="str">
        <f t="shared" si="125"/>
        <v>Sin Iniciar</v>
      </c>
      <c r="U615" s="650" t="str">
        <f t="shared" si="126"/>
        <v>6</v>
      </c>
      <c r="V615" s="120"/>
      <c r="W615" s="71">
        <f t="shared" si="130"/>
        <v>1</v>
      </c>
      <c r="X615" s="703"/>
    </row>
    <row r="616" spans="1:24" s="5" customFormat="1" ht="29.25" hidden="1" customHeight="1" outlineLevel="2" thickBot="1" x14ac:dyDescent="0.3">
      <c r="A616" s="763"/>
      <c r="B616" s="766"/>
      <c r="C616" s="310" t="s">
        <v>896</v>
      </c>
      <c r="D616" s="311"/>
      <c r="E616" s="311"/>
      <c r="F616" s="312"/>
      <c r="G616" s="320" t="s">
        <v>1107</v>
      </c>
      <c r="H616" s="310" t="s">
        <v>372</v>
      </c>
      <c r="I616" s="527"/>
      <c r="J616" s="314" t="s">
        <v>1106</v>
      </c>
      <c r="K616" s="571"/>
      <c r="L616" s="572"/>
      <c r="M616" s="221" t="str">
        <f t="shared" si="124"/>
        <v/>
      </c>
      <c r="N616" s="62" t="str">
        <f t="shared" si="127"/>
        <v/>
      </c>
      <c r="O616" s="119"/>
      <c r="P616" s="64" t="str">
        <f t="shared" si="128"/>
        <v/>
      </c>
      <c r="Q616" s="65"/>
      <c r="R616" s="66"/>
      <c r="S616" s="67" t="str">
        <f t="shared" si="129"/>
        <v/>
      </c>
      <c r="T616" s="68" t="str">
        <f t="shared" si="125"/>
        <v>Sin Iniciar</v>
      </c>
      <c r="U616" s="650" t="str">
        <f t="shared" si="126"/>
        <v>6</v>
      </c>
      <c r="V616" s="120"/>
      <c r="W616" s="71">
        <f t="shared" si="130"/>
        <v>1</v>
      </c>
      <c r="X616" s="703"/>
    </row>
    <row r="617" spans="1:24" s="5" customFormat="1" ht="29.25" hidden="1" customHeight="1" outlineLevel="2" thickBot="1" x14ac:dyDescent="0.3">
      <c r="A617" s="763"/>
      <c r="B617" s="766"/>
      <c r="C617" s="310" t="s">
        <v>896</v>
      </c>
      <c r="D617" s="311"/>
      <c r="E617" s="311"/>
      <c r="F617" s="312"/>
      <c r="G617" s="320" t="s">
        <v>1108</v>
      </c>
      <c r="H617" s="310" t="s">
        <v>372</v>
      </c>
      <c r="I617" s="527"/>
      <c r="J617" s="314" t="s">
        <v>1106</v>
      </c>
      <c r="K617" s="571"/>
      <c r="L617" s="572"/>
      <c r="M617" s="221" t="str">
        <f t="shared" si="124"/>
        <v/>
      </c>
      <c r="N617" s="62" t="str">
        <f t="shared" si="127"/>
        <v/>
      </c>
      <c r="O617" s="119"/>
      <c r="P617" s="64" t="str">
        <f t="shared" si="128"/>
        <v/>
      </c>
      <c r="Q617" s="65"/>
      <c r="R617" s="66"/>
      <c r="S617" s="67" t="str">
        <f t="shared" si="129"/>
        <v/>
      </c>
      <c r="T617" s="68" t="str">
        <f t="shared" si="125"/>
        <v>Sin Iniciar</v>
      </c>
      <c r="U617" s="650" t="str">
        <f t="shared" si="126"/>
        <v>6</v>
      </c>
      <c r="V617" s="120"/>
      <c r="W617" s="71">
        <f t="shared" si="130"/>
        <v>1</v>
      </c>
      <c r="X617" s="703"/>
    </row>
    <row r="618" spans="1:24" s="5" customFormat="1" ht="29.25" hidden="1" customHeight="1" outlineLevel="2" thickBot="1" x14ac:dyDescent="0.3">
      <c r="A618" s="763"/>
      <c r="B618" s="766"/>
      <c r="C618" s="310" t="s">
        <v>896</v>
      </c>
      <c r="D618" s="311"/>
      <c r="E618" s="311"/>
      <c r="F618" s="312"/>
      <c r="G618" s="320" t="s">
        <v>1109</v>
      </c>
      <c r="H618" s="310" t="s">
        <v>372</v>
      </c>
      <c r="I618" s="527"/>
      <c r="J618" s="314" t="s">
        <v>1106</v>
      </c>
      <c r="K618" s="571"/>
      <c r="L618" s="572"/>
      <c r="M618" s="221" t="str">
        <f t="shared" si="124"/>
        <v/>
      </c>
      <c r="N618" s="62" t="str">
        <f t="shared" si="127"/>
        <v/>
      </c>
      <c r="O618" s="119"/>
      <c r="P618" s="64" t="str">
        <f t="shared" si="128"/>
        <v/>
      </c>
      <c r="Q618" s="65"/>
      <c r="R618" s="66"/>
      <c r="S618" s="67" t="str">
        <f t="shared" si="129"/>
        <v/>
      </c>
      <c r="T618" s="68" t="str">
        <f t="shared" si="125"/>
        <v>Sin Iniciar</v>
      </c>
      <c r="U618" s="650" t="str">
        <f t="shared" si="126"/>
        <v>6</v>
      </c>
      <c r="V618" s="120"/>
      <c r="W618" s="71">
        <f t="shared" si="130"/>
        <v>1</v>
      </c>
      <c r="X618" s="703"/>
    </row>
    <row r="619" spans="1:24" s="5" customFormat="1" ht="29.25" hidden="1" customHeight="1" outlineLevel="2" thickBot="1" x14ac:dyDescent="0.3">
      <c r="A619" s="763"/>
      <c r="B619" s="766"/>
      <c r="C619" s="310" t="s">
        <v>896</v>
      </c>
      <c r="D619" s="311"/>
      <c r="E619" s="311"/>
      <c r="F619" s="312"/>
      <c r="G619" s="320" t="s">
        <v>1110</v>
      </c>
      <c r="H619" s="310" t="s">
        <v>372</v>
      </c>
      <c r="I619" s="527"/>
      <c r="J619" s="314" t="s">
        <v>1111</v>
      </c>
      <c r="K619" s="571"/>
      <c r="L619" s="572"/>
      <c r="M619" s="221" t="str">
        <f t="shared" si="124"/>
        <v/>
      </c>
      <c r="N619" s="62" t="str">
        <f t="shared" si="127"/>
        <v/>
      </c>
      <c r="O619" s="119"/>
      <c r="P619" s="64" t="str">
        <f t="shared" si="128"/>
        <v/>
      </c>
      <c r="Q619" s="65"/>
      <c r="R619" s="66"/>
      <c r="S619" s="67" t="str">
        <f t="shared" si="129"/>
        <v/>
      </c>
      <c r="T619" s="68" t="str">
        <f t="shared" si="125"/>
        <v>Sin Iniciar</v>
      </c>
      <c r="U619" s="650" t="str">
        <f t="shared" si="126"/>
        <v>6</v>
      </c>
      <c r="V619" s="120"/>
      <c r="W619" s="71">
        <f t="shared" si="130"/>
        <v>1</v>
      </c>
      <c r="X619" s="703"/>
    </row>
    <row r="620" spans="1:24" s="5" customFormat="1" ht="29.25" hidden="1" customHeight="1" outlineLevel="2" thickBot="1" x14ac:dyDescent="0.3">
      <c r="A620" s="763"/>
      <c r="B620" s="766"/>
      <c r="C620" s="310" t="s">
        <v>896</v>
      </c>
      <c r="D620" s="311"/>
      <c r="E620" s="311"/>
      <c r="F620" s="312"/>
      <c r="G620" s="320" t="s">
        <v>1112</v>
      </c>
      <c r="H620" s="310" t="s">
        <v>372</v>
      </c>
      <c r="I620" s="527"/>
      <c r="J620" s="314" t="s">
        <v>1113</v>
      </c>
      <c r="K620" s="571"/>
      <c r="L620" s="572"/>
      <c r="M620" s="221" t="str">
        <f t="shared" si="124"/>
        <v/>
      </c>
      <c r="N620" s="62" t="str">
        <f t="shared" si="127"/>
        <v/>
      </c>
      <c r="O620" s="119"/>
      <c r="P620" s="64" t="str">
        <f t="shared" si="128"/>
        <v/>
      </c>
      <c r="Q620" s="65"/>
      <c r="R620" s="66"/>
      <c r="S620" s="67" t="str">
        <f t="shared" si="129"/>
        <v/>
      </c>
      <c r="T620" s="68" t="str">
        <f t="shared" si="125"/>
        <v>Sin Iniciar</v>
      </c>
      <c r="U620" s="650" t="str">
        <f t="shared" si="126"/>
        <v>6</v>
      </c>
      <c r="V620" s="120"/>
      <c r="W620" s="71">
        <f t="shared" si="130"/>
        <v>1</v>
      </c>
      <c r="X620" s="703"/>
    </row>
    <row r="621" spans="1:24" s="5" customFormat="1" ht="29.25" hidden="1" customHeight="1" outlineLevel="2" thickBot="1" x14ac:dyDescent="0.3">
      <c r="A621" s="763"/>
      <c r="B621" s="766"/>
      <c r="C621" s="310" t="s">
        <v>896</v>
      </c>
      <c r="D621" s="311"/>
      <c r="E621" s="311"/>
      <c r="F621" s="312"/>
      <c r="G621" s="320" t="s">
        <v>1114</v>
      </c>
      <c r="H621" s="310" t="s">
        <v>372</v>
      </c>
      <c r="I621" s="527"/>
      <c r="J621" s="314" t="s">
        <v>1115</v>
      </c>
      <c r="K621" s="571"/>
      <c r="L621" s="572"/>
      <c r="M621" s="221" t="str">
        <f t="shared" si="124"/>
        <v/>
      </c>
      <c r="N621" s="62" t="str">
        <f t="shared" si="127"/>
        <v/>
      </c>
      <c r="O621" s="119"/>
      <c r="P621" s="64" t="str">
        <f t="shared" si="128"/>
        <v/>
      </c>
      <c r="Q621" s="65"/>
      <c r="R621" s="66"/>
      <c r="S621" s="67" t="str">
        <f t="shared" si="129"/>
        <v/>
      </c>
      <c r="T621" s="68" t="str">
        <f t="shared" si="125"/>
        <v>Sin Iniciar</v>
      </c>
      <c r="U621" s="650" t="str">
        <f t="shared" si="126"/>
        <v>6</v>
      </c>
      <c r="V621" s="120"/>
      <c r="W621" s="71">
        <f t="shared" si="130"/>
        <v>1</v>
      </c>
      <c r="X621" s="703"/>
    </row>
    <row r="622" spans="1:24" s="5" customFormat="1" ht="29.25" hidden="1" customHeight="1" outlineLevel="2" thickBot="1" x14ac:dyDescent="0.3">
      <c r="A622" s="763"/>
      <c r="B622" s="766"/>
      <c r="C622" s="310" t="s">
        <v>896</v>
      </c>
      <c r="D622" s="311"/>
      <c r="E622" s="311"/>
      <c r="F622" s="312"/>
      <c r="G622" s="320" t="s">
        <v>1116</v>
      </c>
      <c r="H622" s="310" t="s">
        <v>372</v>
      </c>
      <c r="I622" s="527"/>
      <c r="J622" s="314" t="s">
        <v>1115</v>
      </c>
      <c r="K622" s="571"/>
      <c r="L622" s="572"/>
      <c r="M622" s="221" t="str">
        <f t="shared" si="124"/>
        <v/>
      </c>
      <c r="N622" s="62" t="str">
        <f t="shared" si="127"/>
        <v/>
      </c>
      <c r="O622" s="119"/>
      <c r="P622" s="64" t="str">
        <f t="shared" si="128"/>
        <v/>
      </c>
      <c r="Q622" s="65"/>
      <c r="R622" s="66"/>
      <c r="S622" s="67" t="str">
        <f t="shared" si="129"/>
        <v/>
      </c>
      <c r="T622" s="68" t="str">
        <f t="shared" si="125"/>
        <v>Sin Iniciar</v>
      </c>
      <c r="U622" s="650" t="str">
        <f t="shared" si="126"/>
        <v>6</v>
      </c>
      <c r="V622" s="120"/>
      <c r="W622" s="71">
        <f t="shared" si="130"/>
        <v>1</v>
      </c>
      <c r="X622" s="703"/>
    </row>
    <row r="623" spans="1:24" s="5" customFormat="1" ht="29.25" hidden="1" customHeight="1" outlineLevel="2" thickBot="1" x14ac:dyDescent="0.3">
      <c r="A623" s="763"/>
      <c r="B623" s="766"/>
      <c r="C623" s="310" t="s">
        <v>896</v>
      </c>
      <c r="D623" s="311"/>
      <c r="E623" s="311"/>
      <c r="F623" s="312"/>
      <c r="G623" s="320" t="s">
        <v>1117</v>
      </c>
      <c r="H623" s="310" t="s">
        <v>372</v>
      </c>
      <c r="I623" s="527"/>
      <c r="J623" s="314" t="s">
        <v>1083</v>
      </c>
      <c r="K623" s="571"/>
      <c r="L623" s="572"/>
      <c r="M623" s="221" t="str">
        <f t="shared" si="124"/>
        <v/>
      </c>
      <c r="N623" s="62" t="str">
        <f t="shared" si="127"/>
        <v/>
      </c>
      <c r="O623" s="119"/>
      <c r="P623" s="64" t="str">
        <f t="shared" si="128"/>
        <v/>
      </c>
      <c r="Q623" s="65"/>
      <c r="R623" s="66"/>
      <c r="S623" s="67" t="str">
        <f t="shared" si="129"/>
        <v/>
      </c>
      <c r="T623" s="68" t="str">
        <f t="shared" si="125"/>
        <v>Sin Iniciar</v>
      </c>
      <c r="U623" s="650" t="str">
        <f t="shared" si="126"/>
        <v>6</v>
      </c>
      <c r="V623" s="120"/>
      <c r="W623" s="71">
        <f t="shared" si="130"/>
        <v>1</v>
      </c>
      <c r="X623" s="703"/>
    </row>
    <row r="624" spans="1:24" s="5" customFormat="1" ht="29.25" hidden="1" customHeight="1" outlineLevel="2" thickBot="1" x14ac:dyDescent="0.3">
      <c r="A624" s="763"/>
      <c r="B624" s="766"/>
      <c r="C624" s="310" t="s">
        <v>896</v>
      </c>
      <c r="D624" s="311"/>
      <c r="E624" s="311"/>
      <c r="F624" s="312"/>
      <c r="G624" s="320" t="s">
        <v>1118</v>
      </c>
      <c r="H624" s="310" t="s">
        <v>372</v>
      </c>
      <c r="I624" s="527"/>
      <c r="J624" s="314" t="s">
        <v>1119</v>
      </c>
      <c r="K624" s="571"/>
      <c r="L624" s="572"/>
      <c r="M624" s="221" t="str">
        <f t="shared" si="124"/>
        <v/>
      </c>
      <c r="N624" s="62" t="str">
        <f t="shared" si="127"/>
        <v/>
      </c>
      <c r="O624" s="119"/>
      <c r="P624" s="64" t="str">
        <f t="shared" si="128"/>
        <v/>
      </c>
      <c r="Q624" s="65"/>
      <c r="R624" s="66"/>
      <c r="S624" s="67" t="str">
        <f t="shared" si="129"/>
        <v/>
      </c>
      <c r="T624" s="68" t="str">
        <f t="shared" si="125"/>
        <v>Sin Iniciar</v>
      </c>
      <c r="U624" s="650" t="str">
        <f t="shared" si="126"/>
        <v>6</v>
      </c>
      <c r="V624" s="120"/>
      <c r="W624" s="71">
        <f t="shared" si="130"/>
        <v>1</v>
      </c>
      <c r="X624" s="703"/>
    </row>
    <row r="625" spans="1:24" s="5" customFormat="1" ht="29.25" hidden="1" customHeight="1" outlineLevel="2" thickBot="1" x14ac:dyDescent="0.3">
      <c r="A625" s="763"/>
      <c r="B625" s="766"/>
      <c r="C625" s="310" t="s">
        <v>896</v>
      </c>
      <c r="D625" s="311"/>
      <c r="E625" s="311"/>
      <c r="F625" s="312"/>
      <c r="G625" s="320" t="s">
        <v>1120</v>
      </c>
      <c r="H625" s="310" t="s">
        <v>372</v>
      </c>
      <c r="I625" s="527"/>
      <c r="J625" s="314" t="s">
        <v>1119</v>
      </c>
      <c r="K625" s="571"/>
      <c r="L625" s="572"/>
      <c r="M625" s="221" t="str">
        <f t="shared" si="124"/>
        <v/>
      </c>
      <c r="N625" s="62" t="str">
        <f t="shared" si="127"/>
        <v/>
      </c>
      <c r="O625" s="119"/>
      <c r="P625" s="64" t="str">
        <f t="shared" si="128"/>
        <v/>
      </c>
      <c r="Q625" s="65"/>
      <c r="R625" s="66"/>
      <c r="S625" s="67" t="str">
        <f t="shared" si="129"/>
        <v/>
      </c>
      <c r="T625" s="68" t="str">
        <f t="shared" si="125"/>
        <v>Sin Iniciar</v>
      </c>
      <c r="U625" s="650" t="str">
        <f t="shared" si="126"/>
        <v>6</v>
      </c>
      <c r="V625" s="120"/>
      <c r="W625" s="71">
        <f t="shared" si="130"/>
        <v>1</v>
      </c>
      <c r="X625" s="703"/>
    </row>
    <row r="626" spans="1:24" s="5" customFormat="1" ht="29.25" hidden="1" customHeight="1" outlineLevel="2" thickBot="1" x14ac:dyDescent="0.3">
      <c r="A626" s="763"/>
      <c r="B626" s="766"/>
      <c r="C626" s="310" t="s">
        <v>896</v>
      </c>
      <c r="D626" s="311"/>
      <c r="E626" s="311"/>
      <c r="F626" s="312"/>
      <c r="G626" s="320" t="s">
        <v>1121</v>
      </c>
      <c r="H626" s="310" t="s">
        <v>372</v>
      </c>
      <c r="I626" s="527"/>
      <c r="J626" s="314" t="s">
        <v>1119</v>
      </c>
      <c r="K626" s="571"/>
      <c r="L626" s="572"/>
      <c r="M626" s="221" t="str">
        <f t="shared" si="124"/>
        <v/>
      </c>
      <c r="N626" s="62" t="str">
        <f t="shared" si="127"/>
        <v/>
      </c>
      <c r="O626" s="119"/>
      <c r="P626" s="64" t="str">
        <f t="shared" si="128"/>
        <v/>
      </c>
      <c r="Q626" s="65"/>
      <c r="R626" s="66"/>
      <c r="S626" s="67" t="str">
        <f t="shared" si="129"/>
        <v/>
      </c>
      <c r="T626" s="68" t="str">
        <f t="shared" si="125"/>
        <v>Sin Iniciar</v>
      </c>
      <c r="U626" s="650" t="str">
        <f t="shared" si="126"/>
        <v>6</v>
      </c>
      <c r="V626" s="120"/>
      <c r="W626" s="71">
        <f t="shared" si="130"/>
        <v>1</v>
      </c>
      <c r="X626" s="703"/>
    </row>
    <row r="627" spans="1:24" s="5" customFormat="1" ht="29.25" hidden="1" customHeight="1" outlineLevel="2" thickBot="1" x14ac:dyDescent="0.3">
      <c r="A627" s="763"/>
      <c r="B627" s="766"/>
      <c r="C627" s="310" t="s">
        <v>896</v>
      </c>
      <c r="D627" s="311"/>
      <c r="E627" s="311"/>
      <c r="F627" s="312"/>
      <c r="G627" s="320" t="s">
        <v>1122</v>
      </c>
      <c r="H627" s="310" t="s">
        <v>372</v>
      </c>
      <c r="I627" s="527"/>
      <c r="J627" s="314" t="s">
        <v>1123</v>
      </c>
      <c r="K627" s="571"/>
      <c r="L627" s="572"/>
      <c r="M627" s="221" t="str">
        <f t="shared" si="124"/>
        <v/>
      </c>
      <c r="N627" s="62" t="str">
        <f t="shared" si="127"/>
        <v/>
      </c>
      <c r="O627" s="119"/>
      <c r="P627" s="64" t="str">
        <f t="shared" si="128"/>
        <v/>
      </c>
      <c r="Q627" s="65"/>
      <c r="R627" s="66"/>
      <c r="S627" s="67" t="str">
        <f t="shared" si="129"/>
        <v/>
      </c>
      <c r="T627" s="68" t="str">
        <f t="shared" si="125"/>
        <v>Sin Iniciar</v>
      </c>
      <c r="U627" s="650" t="str">
        <f t="shared" si="126"/>
        <v>6</v>
      </c>
      <c r="V627" s="120"/>
      <c r="W627" s="71">
        <f t="shared" si="130"/>
        <v>1</v>
      </c>
      <c r="X627" s="703"/>
    </row>
    <row r="628" spans="1:24" s="5" customFormat="1" ht="29.25" hidden="1" customHeight="1" outlineLevel="2" thickBot="1" x14ac:dyDescent="0.3">
      <c r="A628" s="763"/>
      <c r="B628" s="766"/>
      <c r="C628" s="310" t="s">
        <v>896</v>
      </c>
      <c r="D628" s="311"/>
      <c r="E628" s="311"/>
      <c r="F628" s="312"/>
      <c r="G628" s="320" t="s">
        <v>1124</v>
      </c>
      <c r="H628" s="310" t="s">
        <v>372</v>
      </c>
      <c r="I628" s="527"/>
      <c r="J628" s="314" t="s">
        <v>1104</v>
      </c>
      <c r="K628" s="571"/>
      <c r="L628" s="572"/>
      <c r="M628" s="221" t="str">
        <f t="shared" ref="M628:M691" si="131">+IF(D628="","",IF(MONTH($C$2)&lt;MONTH(D628),"",E628-D628))</f>
        <v/>
      </c>
      <c r="N628" s="62" t="str">
        <f t="shared" si="127"/>
        <v/>
      </c>
      <c r="O628" s="119"/>
      <c r="P628" s="64" t="str">
        <f t="shared" si="128"/>
        <v/>
      </c>
      <c r="Q628" s="65"/>
      <c r="R628" s="66"/>
      <c r="S628" s="67" t="str">
        <f t="shared" si="129"/>
        <v/>
      </c>
      <c r="T628" s="68" t="str">
        <f t="shared" ref="T628:T691" si="132">+IF(S628="","Sin Iniciar",IF(S628&lt;0.6,"Crítico",IF(S628&lt;0.9,"En Proceso",IF(AND(P628=1,Q628=1,S628=1),"Terminado","Normal"))))</f>
        <v>Sin Iniciar</v>
      </c>
      <c r="U628" s="650" t="str">
        <f t="shared" ref="U628:U691" si="133">+IF(T628="","",IF(T628="Sin Iniciar","6",IF(T628="Crítico","L",IF(T628="En Proceso","K",IF(T628="Normal","J","B")))))</f>
        <v>6</v>
      </c>
      <c r="V628" s="120"/>
      <c r="W628" s="71">
        <f t="shared" si="130"/>
        <v>1</v>
      </c>
      <c r="X628" s="703"/>
    </row>
    <row r="629" spans="1:24" s="5" customFormat="1" ht="29.25" hidden="1" customHeight="1" outlineLevel="2" thickBot="1" x14ac:dyDescent="0.3">
      <c r="A629" s="763"/>
      <c r="B629" s="766"/>
      <c r="C629" s="310" t="s">
        <v>896</v>
      </c>
      <c r="D629" s="311"/>
      <c r="E629" s="311"/>
      <c r="F629" s="312"/>
      <c r="G629" s="320" t="s">
        <v>1125</v>
      </c>
      <c r="H629" s="310" t="s">
        <v>372</v>
      </c>
      <c r="I629" s="527"/>
      <c r="J629" s="314" t="s">
        <v>1104</v>
      </c>
      <c r="K629" s="571"/>
      <c r="L629" s="572"/>
      <c r="M629" s="221" t="str">
        <f t="shared" si="131"/>
        <v/>
      </c>
      <c r="N629" s="62" t="str">
        <f t="shared" si="127"/>
        <v/>
      </c>
      <c r="O629" s="119"/>
      <c r="P629" s="64" t="str">
        <f t="shared" si="128"/>
        <v/>
      </c>
      <c r="Q629" s="65"/>
      <c r="R629" s="66"/>
      <c r="S629" s="67" t="str">
        <f t="shared" si="129"/>
        <v/>
      </c>
      <c r="T629" s="68" t="str">
        <f t="shared" si="132"/>
        <v>Sin Iniciar</v>
      </c>
      <c r="U629" s="650" t="str">
        <f t="shared" si="133"/>
        <v>6</v>
      </c>
      <c r="V629" s="120"/>
      <c r="W629" s="71">
        <f t="shared" si="130"/>
        <v>1</v>
      </c>
      <c r="X629" s="703"/>
    </row>
    <row r="630" spans="1:24" s="5" customFormat="1" ht="29.25" hidden="1" customHeight="1" outlineLevel="2" thickBot="1" x14ac:dyDescent="0.3">
      <c r="A630" s="763"/>
      <c r="B630" s="766"/>
      <c r="C630" s="310" t="s">
        <v>896</v>
      </c>
      <c r="D630" s="311"/>
      <c r="E630" s="311"/>
      <c r="F630" s="312"/>
      <c r="G630" s="320" t="s">
        <v>1126</v>
      </c>
      <c r="H630" s="310" t="s">
        <v>372</v>
      </c>
      <c r="I630" s="527"/>
      <c r="J630" s="314" t="s">
        <v>1104</v>
      </c>
      <c r="K630" s="571"/>
      <c r="L630" s="572"/>
      <c r="M630" s="221" t="str">
        <f t="shared" si="131"/>
        <v/>
      </c>
      <c r="N630" s="62" t="str">
        <f t="shared" si="127"/>
        <v/>
      </c>
      <c r="O630" s="119"/>
      <c r="P630" s="64" t="str">
        <f t="shared" si="128"/>
        <v/>
      </c>
      <c r="Q630" s="65"/>
      <c r="R630" s="66"/>
      <c r="S630" s="67" t="str">
        <f t="shared" si="129"/>
        <v/>
      </c>
      <c r="T630" s="68" t="str">
        <f t="shared" si="132"/>
        <v>Sin Iniciar</v>
      </c>
      <c r="U630" s="650" t="str">
        <f t="shared" si="133"/>
        <v>6</v>
      </c>
      <c r="V630" s="120"/>
      <c r="W630" s="71">
        <f t="shared" si="130"/>
        <v>1</v>
      </c>
      <c r="X630" s="703"/>
    </row>
    <row r="631" spans="1:24" s="5" customFormat="1" ht="29.25" hidden="1" customHeight="1" outlineLevel="2" thickBot="1" x14ac:dyDescent="0.3">
      <c r="A631" s="763"/>
      <c r="B631" s="766"/>
      <c r="C631" s="310" t="s">
        <v>896</v>
      </c>
      <c r="D631" s="311"/>
      <c r="E631" s="311"/>
      <c r="F631" s="312"/>
      <c r="G631" s="320" t="s">
        <v>1127</v>
      </c>
      <c r="H631" s="310" t="s">
        <v>372</v>
      </c>
      <c r="I631" s="527"/>
      <c r="J631" s="314" t="s">
        <v>1104</v>
      </c>
      <c r="K631" s="571"/>
      <c r="L631" s="572"/>
      <c r="M631" s="221" t="str">
        <f t="shared" si="131"/>
        <v/>
      </c>
      <c r="N631" s="62" t="str">
        <f t="shared" si="127"/>
        <v/>
      </c>
      <c r="O631" s="119"/>
      <c r="P631" s="64" t="str">
        <f t="shared" si="128"/>
        <v/>
      </c>
      <c r="Q631" s="65"/>
      <c r="R631" s="66"/>
      <c r="S631" s="67" t="str">
        <f t="shared" si="129"/>
        <v/>
      </c>
      <c r="T631" s="68" t="str">
        <f t="shared" si="132"/>
        <v>Sin Iniciar</v>
      </c>
      <c r="U631" s="650" t="str">
        <f t="shared" si="133"/>
        <v>6</v>
      </c>
      <c r="V631" s="120"/>
      <c r="W631" s="71">
        <f t="shared" si="130"/>
        <v>1</v>
      </c>
      <c r="X631" s="703"/>
    </row>
    <row r="632" spans="1:24" s="5" customFormat="1" ht="29.25" hidden="1" customHeight="1" outlineLevel="2" thickBot="1" x14ac:dyDescent="0.3">
      <c r="A632" s="763"/>
      <c r="B632" s="766"/>
      <c r="C632" s="310" t="s">
        <v>896</v>
      </c>
      <c r="D632" s="311"/>
      <c r="E632" s="311"/>
      <c r="F632" s="312"/>
      <c r="G632" s="320" t="s">
        <v>1128</v>
      </c>
      <c r="H632" s="310" t="s">
        <v>372</v>
      </c>
      <c r="I632" s="527"/>
      <c r="J632" s="314" t="s">
        <v>1129</v>
      </c>
      <c r="K632" s="571"/>
      <c r="L632" s="572"/>
      <c r="M632" s="221" t="str">
        <f t="shared" si="131"/>
        <v/>
      </c>
      <c r="N632" s="62" t="str">
        <f t="shared" si="127"/>
        <v/>
      </c>
      <c r="O632" s="119"/>
      <c r="P632" s="64" t="str">
        <f t="shared" si="128"/>
        <v/>
      </c>
      <c r="Q632" s="65"/>
      <c r="R632" s="66"/>
      <c r="S632" s="67" t="str">
        <f t="shared" si="129"/>
        <v/>
      </c>
      <c r="T632" s="68" t="str">
        <f t="shared" si="132"/>
        <v>Sin Iniciar</v>
      </c>
      <c r="U632" s="650" t="str">
        <f t="shared" si="133"/>
        <v>6</v>
      </c>
      <c r="V632" s="120"/>
      <c r="W632" s="71">
        <f t="shared" si="130"/>
        <v>1</v>
      </c>
      <c r="X632" s="703"/>
    </row>
    <row r="633" spans="1:24" s="5" customFormat="1" ht="29.25" hidden="1" customHeight="1" outlineLevel="2" thickBot="1" x14ac:dyDescent="0.3">
      <c r="A633" s="763"/>
      <c r="B633" s="766"/>
      <c r="C633" s="310" t="s">
        <v>896</v>
      </c>
      <c r="D633" s="311"/>
      <c r="E633" s="311"/>
      <c r="F633" s="312"/>
      <c r="G633" s="320" t="s">
        <v>1130</v>
      </c>
      <c r="H633" s="310" t="s">
        <v>372</v>
      </c>
      <c r="I633" s="527"/>
      <c r="J633" s="314" t="s">
        <v>1131</v>
      </c>
      <c r="K633" s="571"/>
      <c r="L633" s="572"/>
      <c r="M633" s="221" t="str">
        <f t="shared" si="131"/>
        <v/>
      </c>
      <c r="N633" s="62" t="str">
        <f t="shared" si="127"/>
        <v/>
      </c>
      <c r="O633" s="119"/>
      <c r="P633" s="64" t="str">
        <f t="shared" si="128"/>
        <v/>
      </c>
      <c r="Q633" s="65"/>
      <c r="R633" s="66"/>
      <c r="S633" s="67" t="str">
        <f t="shared" si="129"/>
        <v/>
      </c>
      <c r="T633" s="68" t="str">
        <f t="shared" si="132"/>
        <v>Sin Iniciar</v>
      </c>
      <c r="U633" s="650" t="str">
        <f t="shared" si="133"/>
        <v>6</v>
      </c>
      <c r="V633" s="120"/>
      <c r="W633" s="71">
        <f t="shared" si="130"/>
        <v>1</v>
      </c>
      <c r="X633" s="703"/>
    </row>
    <row r="634" spans="1:24" s="5" customFormat="1" ht="29.25" hidden="1" customHeight="1" outlineLevel="2" thickBot="1" x14ac:dyDescent="0.3">
      <c r="A634" s="763"/>
      <c r="B634" s="766"/>
      <c r="C634" s="310" t="s">
        <v>896</v>
      </c>
      <c r="D634" s="311"/>
      <c r="E634" s="311"/>
      <c r="F634" s="312"/>
      <c r="G634" s="320" t="s">
        <v>1132</v>
      </c>
      <c r="H634" s="310" t="s">
        <v>372</v>
      </c>
      <c r="I634" s="527"/>
      <c r="J634" s="314" t="s">
        <v>1085</v>
      </c>
      <c r="K634" s="571"/>
      <c r="L634" s="572"/>
      <c r="M634" s="221" t="str">
        <f t="shared" si="131"/>
        <v/>
      </c>
      <c r="N634" s="62" t="str">
        <f t="shared" si="127"/>
        <v/>
      </c>
      <c r="O634" s="119"/>
      <c r="P634" s="64" t="str">
        <f t="shared" si="128"/>
        <v/>
      </c>
      <c r="Q634" s="65"/>
      <c r="R634" s="66"/>
      <c r="S634" s="67" t="str">
        <f t="shared" si="129"/>
        <v/>
      </c>
      <c r="T634" s="68" t="str">
        <f t="shared" si="132"/>
        <v>Sin Iniciar</v>
      </c>
      <c r="U634" s="650" t="str">
        <f t="shared" si="133"/>
        <v>6</v>
      </c>
      <c r="V634" s="120"/>
      <c r="W634" s="71">
        <f t="shared" si="130"/>
        <v>1</v>
      </c>
      <c r="X634" s="703"/>
    </row>
    <row r="635" spans="1:24" s="5" customFormat="1" ht="29.25" hidden="1" customHeight="1" outlineLevel="2" thickBot="1" x14ac:dyDescent="0.3">
      <c r="A635" s="763"/>
      <c r="B635" s="766"/>
      <c r="C635" s="310" t="s">
        <v>896</v>
      </c>
      <c r="D635" s="311"/>
      <c r="E635" s="311"/>
      <c r="F635" s="312"/>
      <c r="G635" s="320" t="s">
        <v>1133</v>
      </c>
      <c r="H635" s="310" t="s">
        <v>372</v>
      </c>
      <c r="I635" s="527"/>
      <c r="J635" s="314" t="s">
        <v>1091</v>
      </c>
      <c r="K635" s="571"/>
      <c r="L635" s="572"/>
      <c r="M635" s="221" t="str">
        <f t="shared" si="131"/>
        <v/>
      </c>
      <c r="N635" s="62" t="str">
        <f t="shared" si="127"/>
        <v/>
      </c>
      <c r="O635" s="119"/>
      <c r="P635" s="64" t="str">
        <f t="shared" si="128"/>
        <v/>
      </c>
      <c r="Q635" s="65"/>
      <c r="R635" s="66"/>
      <c r="S635" s="67" t="str">
        <f t="shared" si="129"/>
        <v/>
      </c>
      <c r="T635" s="68" t="str">
        <f t="shared" si="132"/>
        <v>Sin Iniciar</v>
      </c>
      <c r="U635" s="650" t="str">
        <f t="shared" si="133"/>
        <v>6</v>
      </c>
      <c r="V635" s="120"/>
      <c r="W635" s="71">
        <f t="shared" si="130"/>
        <v>1</v>
      </c>
      <c r="X635" s="703"/>
    </row>
    <row r="636" spans="1:24" s="5" customFormat="1" ht="29.25" hidden="1" customHeight="1" outlineLevel="2" thickBot="1" x14ac:dyDescent="0.3">
      <c r="A636" s="763"/>
      <c r="B636" s="766"/>
      <c r="C636" s="310" t="s">
        <v>896</v>
      </c>
      <c r="D636" s="311"/>
      <c r="E636" s="311"/>
      <c r="F636" s="312"/>
      <c r="G636" s="320" t="s">
        <v>1134</v>
      </c>
      <c r="H636" s="310" t="s">
        <v>372</v>
      </c>
      <c r="I636" s="527"/>
      <c r="J636" s="314" t="s">
        <v>1135</v>
      </c>
      <c r="K636" s="571"/>
      <c r="L636" s="572"/>
      <c r="M636" s="221" t="str">
        <f t="shared" si="131"/>
        <v/>
      </c>
      <c r="N636" s="62" t="str">
        <f t="shared" si="127"/>
        <v/>
      </c>
      <c r="O636" s="119"/>
      <c r="P636" s="64" t="str">
        <f t="shared" si="128"/>
        <v/>
      </c>
      <c r="Q636" s="65"/>
      <c r="R636" s="66"/>
      <c r="S636" s="67" t="str">
        <f t="shared" si="129"/>
        <v/>
      </c>
      <c r="T636" s="68" t="str">
        <f t="shared" si="132"/>
        <v>Sin Iniciar</v>
      </c>
      <c r="U636" s="650" t="str">
        <f t="shared" si="133"/>
        <v>6</v>
      </c>
      <c r="V636" s="120"/>
      <c r="W636" s="71">
        <f t="shared" si="130"/>
        <v>1</v>
      </c>
      <c r="X636" s="703"/>
    </row>
    <row r="637" spans="1:24" s="5" customFormat="1" ht="29.25" hidden="1" customHeight="1" outlineLevel="2" thickBot="1" x14ac:dyDescent="0.3">
      <c r="A637" s="763"/>
      <c r="B637" s="766"/>
      <c r="C637" s="310" t="s">
        <v>896</v>
      </c>
      <c r="D637" s="311"/>
      <c r="E637" s="311"/>
      <c r="F637" s="312"/>
      <c r="G637" s="320" t="s">
        <v>1136</v>
      </c>
      <c r="H637" s="310" t="s">
        <v>372</v>
      </c>
      <c r="I637" s="527"/>
      <c r="J637" s="314" t="s">
        <v>1135</v>
      </c>
      <c r="K637" s="571"/>
      <c r="L637" s="572"/>
      <c r="M637" s="221" t="str">
        <f t="shared" si="131"/>
        <v/>
      </c>
      <c r="N637" s="62" t="str">
        <f t="shared" si="127"/>
        <v/>
      </c>
      <c r="O637" s="119"/>
      <c r="P637" s="64" t="str">
        <f t="shared" si="128"/>
        <v/>
      </c>
      <c r="Q637" s="65"/>
      <c r="R637" s="66"/>
      <c r="S637" s="67" t="str">
        <f t="shared" si="129"/>
        <v/>
      </c>
      <c r="T637" s="68" t="str">
        <f t="shared" si="132"/>
        <v>Sin Iniciar</v>
      </c>
      <c r="U637" s="650" t="str">
        <f t="shared" si="133"/>
        <v>6</v>
      </c>
      <c r="V637" s="120"/>
      <c r="W637" s="71">
        <f t="shared" si="130"/>
        <v>1</v>
      </c>
      <c r="X637" s="703"/>
    </row>
    <row r="638" spans="1:24" s="5" customFormat="1" ht="29.25" hidden="1" customHeight="1" outlineLevel="2" thickBot="1" x14ac:dyDescent="0.3">
      <c r="A638" s="763"/>
      <c r="B638" s="766"/>
      <c r="C638" s="310" t="s">
        <v>896</v>
      </c>
      <c r="D638" s="311"/>
      <c r="E638" s="311"/>
      <c r="F638" s="312"/>
      <c r="G638" s="320" t="s">
        <v>1137</v>
      </c>
      <c r="H638" s="310" t="s">
        <v>372</v>
      </c>
      <c r="I638" s="527"/>
      <c r="J638" s="314" t="s">
        <v>1135</v>
      </c>
      <c r="K638" s="571"/>
      <c r="L638" s="572"/>
      <c r="M638" s="221" t="str">
        <f t="shared" si="131"/>
        <v/>
      </c>
      <c r="N638" s="62" t="str">
        <f t="shared" si="127"/>
        <v/>
      </c>
      <c r="O638" s="119"/>
      <c r="P638" s="64" t="str">
        <f t="shared" si="128"/>
        <v/>
      </c>
      <c r="Q638" s="65"/>
      <c r="R638" s="66"/>
      <c r="S638" s="67" t="str">
        <f t="shared" si="129"/>
        <v/>
      </c>
      <c r="T638" s="68" t="str">
        <f t="shared" si="132"/>
        <v>Sin Iniciar</v>
      </c>
      <c r="U638" s="650" t="str">
        <f t="shared" si="133"/>
        <v>6</v>
      </c>
      <c r="V638" s="120"/>
      <c r="W638" s="71">
        <f t="shared" si="130"/>
        <v>1</v>
      </c>
      <c r="X638" s="703"/>
    </row>
    <row r="639" spans="1:24" s="5" customFormat="1" ht="29.25" hidden="1" customHeight="1" outlineLevel="2" thickBot="1" x14ac:dyDescent="0.3">
      <c r="A639" s="763"/>
      <c r="B639" s="766"/>
      <c r="C639" s="310" t="s">
        <v>896</v>
      </c>
      <c r="D639" s="311"/>
      <c r="E639" s="311"/>
      <c r="F639" s="312"/>
      <c r="G639" s="320" t="s">
        <v>1138</v>
      </c>
      <c r="H639" s="310" t="s">
        <v>372</v>
      </c>
      <c r="I639" s="527"/>
      <c r="J639" s="314" t="s">
        <v>1091</v>
      </c>
      <c r="K639" s="571"/>
      <c r="L639" s="572"/>
      <c r="M639" s="221" t="str">
        <f t="shared" si="131"/>
        <v/>
      </c>
      <c r="N639" s="62" t="str">
        <f t="shared" si="127"/>
        <v/>
      </c>
      <c r="O639" s="119"/>
      <c r="P639" s="64" t="str">
        <f t="shared" si="128"/>
        <v/>
      </c>
      <c r="Q639" s="65"/>
      <c r="R639" s="66"/>
      <c r="S639" s="67" t="str">
        <f t="shared" si="129"/>
        <v/>
      </c>
      <c r="T639" s="68" t="str">
        <f t="shared" si="132"/>
        <v>Sin Iniciar</v>
      </c>
      <c r="U639" s="650" t="str">
        <f t="shared" si="133"/>
        <v>6</v>
      </c>
      <c r="V639" s="120"/>
      <c r="W639" s="71">
        <f t="shared" si="130"/>
        <v>1</v>
      </c>
      <c r="X639" s="703"/>
    </row>
    <row r="640" spans="1:24" s="5" customFormat="1" ht="29.25" hidden="1" customHeight="1" outlineLevel="2" thickBot="1" x14ac:dyDescent="0.3">
      <c r="A640" s="763"/>
      <c r="B640" s="766"/>
      <c r="C640" s="310" t="s">
        <v>896</v>
      </c>
      <c r="D640" s="311"/>
      <c r="E640" s="311"/>
      <c r="F640" s="312"/>
      <c r="G640" s="320" t="s">
        <v>1139</v>
      </c>
      <c r="H640" s="310" t="s">
        <v>372</v>
      </c>
      <c r="I640" s="527"/>
      <c r="J640" s="314" t="s">
        <v>1140</v>
      </c>
      <c r="K640" s="571"/>
      <c r="L640" s="572"/>
      <c r="M640" s="221" t="str">
        <f t="shared" si="131"/>
        <v/>
      </c>
      <c r="N640" s="62" t="str">
        <f t="shared" si="127"/>
        <v/>
      </c>
      <c r="O640" s="119"/>
      <c r="P640" s="64" t="str">
        <f t="shared" si="128"/>
        <v/>
      </c>
      <c r="Q640" s="65"/>
      <c r="R640" s="66"/>
      <c r="S640" s="67" t="str">
        <f t="shared" si="129"/>
        <v/>
      </c>
      <c r="T640" s="68" t="str">
        <f t="shared" si="132"/>
        <v>Sin Iniciar</v>
      </c>
      <c r="U640" s="650" t="str">
        <f t="shared" si="133"/>
        <v>6</v>
      </c>
      <c r="V640" s="120"/>
      <c r="W640" s="71">
        <f t="shared" si="130"/>
        <v>1</v>
      </c>
      <c r="X640" s="703"/>
    </row>
    <row r="641" spans="1:24" s="5" customFormat="1" ht="29.25" hidden="1" customHeight="1" outlineLevel="2" thickBot="1" x14ac:dyDescent="0.3">
      <c r="A641" s="763"/>
      <c r="B641" s="766"/>
      <c r="C641" s="310" t="s">
        <v>896</v>
      </c>
      <c r="D641" s="311"/>
      <c r="E641" s="311"/>
      <c r="F641" s="312"/>
      <c r="G641" s="320" t="s">
        <v>1141</v>
      </c>
      <c r="H641" s="310" t="s">
        <v>372</v>
      </c>
      <c r="I641" s="527"/>
      <c r="J641" s="314" t="s">
        <v>1135</v>
      </c>
      <c r="K641" s="571"/>
      <c r="L641" s="572"/>
      <c r="M641" s="221" t="str">
        <f t="shared" si="131"/>
        <v/>
      </c>
      <c r="N641" s="62" t="str">
        <f t="shared" si="127"/>
        <v/>
      </c>
      <c r="O641" s="119"/>
      <c r="P641" s="64" t="str">
        <f t="shared" si="128"/>
        <v/>
      </c>
      <c r="Q641" s="65"/>
      <c r="R641" s="66"/>
      <c r="S641" s="67" t="str">
        <f t="shared" si="129"/>
        <v/>
      </c>
      <c r="T641" s="68" t="str">
        <f t="shared" si="132"/>
        <v>Sin Iniciar</v>
      </c>
      <c r="U641" s="650" t="str">
        <f t="shared" si="133"/>
        <v>6</v>
      </c>
      <c r="V641" s="120"/>
      <c r="W641" s="71">
        <f t="shared" si="130"/>
        <v>1</v>
      </c>
      <c r="X641" s="703"/>
    </row>
    <row r="642" spans="1:24" s="5" customFormat="1" ht="29.25" hidden="1" customHeight="1" outlineLevel="2" thickBot="1" x14ac:dyDescent="0.3">
      <c r="A642" s="763"/>
      <c r="B642" s="766"/>
      <c r="C642" s="310" t="s">
        <v>896</v>
      </c>
      <c r="D642" s="311"/>
      <c r="E642" s="311"/>
      <c r="F642" s="312"/>
      <c r="G642" s="320" t="s">
        <v>1142</v>
      </c>
      <c r="H642" s="310" t="s">
        <v>372</v>
      </c>
      <c r="I642" s="527"/>
      <c r="J642" s="314" t="s">
        <v>1085</v>
      </c>
      <c r="K642" s="571"/>
      <c r="L642" s="572"/>
      <c r="M642" s="221" t="str">
        <f t="shared" si="131"/>
        <v/>
      </c>
      <c r="N642" s="62" t="str">
        <f t="shared" si="127"/>
        <v/>
      </c>
      <c r="O642" s="119"/>
      <c r="P642" s="64" t="str">
        <f t="shared" si="128"/>
        <v/>
      </c>
      <c r="Q642" s="65"/>
      <c r="R642" s="66"/>
      <c r="S642" s="67" t="str">
        <f t="shared" si="129"/>
        <v/>
      </c>
      <c r="T642" s="68" t="str">
        <f t="shared" si="132"/>
        <v>Sin Iniciar</v>
      </c>
      <c r="U642" s="650" t="str">
        <f t="shared" si="133"/>
        <v>6</v>
      </c>
      <c r="V642" s="120"/>
      <c r="W642" s="71">
        <f t="shared" si="130"/>
        <v>1</v>
      </c>
      <c r="X642" s="703"/>
    </row>
    <row r="643" spans="1:24" s="5" customFormat="1" ht="29.25" hidden="1" customHeight="1" outlineLevel="2" thickBot="1" x14ac:dyDescent="0.3">
      <c r="A643" s="763"/>
      <c r="B643" s="766"/>
      <c r="C643" s="310" t="s">
        <v>896</v>
      </c>
      <c r="D643" s="311"/>
      <c r="E643" s="311"/>
      <c r="F643" s="312"/>
      <c r="G643" s="320" t="s">
        <v>1143</v>
      </c>
      <c r="H643" s="310" t="s">
        <v>372</v>
      </c>
      <c r="I643" s="527"/>
      <c r="J643" s="314" t="s">
        <v>1123</v>
      </c>
      <c r="K643" s="571"/>
      <c r="L643" s="572"/>
      <c r="M643" s="221" t="str">
        <f t="shared" si="131"/>
        <v/>
      </c>
      <c r="N643" s="62" t="str">
        <f t="shared" ref="N643:N706" si="134">+IF(D643="","",IF(AND(MONTH($C$2)&gt;=MONTH(D643),MONTH($C$2)&lt;=MONTH(E643)),"X",""))</f>
        <v/>
      </c>
      <c r="O643" s="119"/>
      <c r="P643" s="64" t="str">
        <f t="shared" si="128"/>
        <v/>
      </c>
      <c r="Q643" s="65"/>
      <c r="R643" s="66"/>
      <c r="S643" s="67" t="str">
        <f t="shared" si="129"/>
        <v/>
      </c>
      <c r="T643" s="68" t="str">
        <f t="shared" si="132"/>
        <v>Sin Iniciar</v>
      </c>
      <c r="U643" s="650" t="str">
        <f t="shared" si="133"/>
        <v>6</v>
      </c>
      <c r="V643" s="120"/>
      <c r="W643" s="71">
        <f t="shared" si="130"/>
        <v>1</v>
      </c>
      <c r="X643" s="703"/>
    </row>
    <row r="644" spans="1:24" s="5" customFormat="1" ht="29.25" hidden="1" customHeight="1" outlineLevel="2" thickBot="1" x14ac:dyDescent="0.3">
      <c r="A644" s="763"/>
      <c r="B644" s="766"/>
      <c r="C644" s="310" t="s">
        <v>896</v>
      </c>
      <c r="D644" s="311"/>
      <c r="E644" s="311"/>
      <c r="F644" s="312"/>
      <c r="G644" s="320" t="s">
        <v>1144</v>
      </c>
      <c r="H644" s="310" t="s">
        <v>372</v>
      </c>
      <c r="I644" s="527"/>
      <c r="J644" s="314" t="s">
        <v>1123</v>
      </c>
      <c r="K644" s="571"/>
      <c r="L644" s="572"/>
      <c r="M644" s="221" t="str">
        <f t="shared" si="131"/>
        <v/>
      </c>
      <c r="N644" s="62" t="str">
        <f t="shared" si="134"/>
        <v/>
      </c>
      <c r="O644" s="119"/>
      <c r="P644" s="64" t="str">
        <f t="shared" si="128"/>
        <v/>
      </c>
      <c r="Q644" s="65"/>
      <c r="R644" s="66"/>
      <c r="S644" s="67" t="str">
        <f t="shared" si="129"/>
        <v/>
      </c>
      <c r="T644" s="68" t="str">
        <f t="shared" si="132"/>
        <v>Sin Iniciar</v>
      </c>
      <c r="U644" s="650" t="str">
        <f t="shared" si="133"/>
        <v>6</v>
      </c>
      <c r="V644" s="120"/>
      <c r="W644" s="71">
        <f t="shared" si="130"/>
        <v>1</v>
      </c>
      <c r="X644" s="703"/>
    </row>
    <row r="645" spans="1:24" s="5" customFormat="1" ht="29.25" hidden="1" customHeight="1" outlineLevel="2" thickBot="1" x14ac:dyDescent="0.3">
      <c r="A645" s="763"/>
      <c r="B645" s="766"/>
      <c r="C645" s="310" t="s">
        <v>896</v>
      </c>
      <c r="D645" s="311"/>
      <c r="E645" s="311"/>
      <c r="F645" s="312"/>
      <c r="G645" s="320" t="s">
        <v>1145</v>
      </c>
      <c r="H645" s="310" t="s">
        <v>372</v>
      </c>
      <c r="I645" s="527"/>
      <c r="J645" s="314" t="s">
        <v>1123</v>
      </c>
      <c r="K645" s="571"/>
      <c r="L645" s="572"/>
      <c r="M645" s="221" t="str">
        <f t="shared" si="131"/>
        <v/>
      </c>
      <c r="N645" s="62" t="str">
        <f t="shared" si="134"/>
        <v/>
      </c>
      <c r="O645" s="119"/>
      <c r="P645" s="64" t="str">
        <f t="shared" si="128"/>
        <v/>
      </c>
      <c r="Q645" s="65"/>
      <c r="R645" s="66"/>
      <c r="S645" s="67" t="str">
        <f t="shared" si="129"/>
        <v/>
      </c>
      <c r="T645" s="68" t="str">
        <f t="shared" si="132"/>
        <v>Sin Iniciar</v>
      </c>
      <c r="U645" s="650" t="str">
        <f t="shared" si="133"/>
        <v>6</v>
      </c>
      <c r="V645" s="120"/>
      <c r="W645" s="71">
        <f t="shared" si="130"/>
        <v>1</v>
      </c>
      <c r="X645" s="703"/>
    </row>
    <row r="646" spans="1:24" s="5" customFormat="1" ht="29.25" hidden="1" customHeight="1" outlineLevel="2" thickBot="1" x14ac:dyDescent="0.3">
      <c r="A646" s="763"/>
      <c r="B646" s="766"/>
      <c r="C646" s="310" t="s">
        <v>896</v>
      </c>
      <c r="D646" s="311"/>
      <c r="E646" s="311"/>
      <c r="F646" s="312"/>
      <c r="G646" s="320" t="s">
        <v>1146</v>
      </c>
      <c r="H646" s="310" t="s">
        <v>372</v>
      </c>
      <c r="I646" s="527"/>
      <c r="J646" s="314" t="s">
        <v>1123</v>
      </c>
      <c r="K646" s="571"/>
      <c r="L646" s="572"/>
      <c r="M646" s="221" t="str">
        <f t="shared" si="131"/>
        <v/>
      </c>
      <c r="N646" s="62" t="str">
        <f t="shared" si="134"/>
        <v/>
      </c>
      <c r="O646" s="119"/>
      <c r="P646" s="64" t="str">
        <f t="shared" si="128"/>
        <v/>
      </c>
      <c r="Q646" s="65"/>
      <c r="R646" s="66"/>
      <c r="S646" s="67" t="str">
        <f t="shared" si="129"/>
        <v/>
      </c>
      <c r="T646" s="68" t="str">
        <f t="shared" si="132"/>
        <v>Sin Iniciar</v>
      </c>
      <c r="U646" s="650" t="str">
        <f t="shared" si="133"/>
        <v>6</v>
      </c>
      <c r="V646" s="120"/>
      <c r="W646" s="71">
        <f t="shared" si="130"/>
        <v>1</v>
      </c>
      <c r="X646" s="703"/>
    </row>
    <row r="647" spans="1:24" s="5" customFormat="1" ht="29.25" hidden="1" customHeight="1" outlineLevel="2" thickBot="1" x14ac:dyDescent="0.3">
      <c r="A647" s="763"/>
      <c r="B647" s="766"/>
      <c r="C647" s="310" t="s">
        <v>896</v>
      </c>
      <c r="D647" s="311"/>
      <c r="E647" s="311"/>
      <c r="F647" s="312"/>
      <c r="G647" s="320" t="s">
        <v>1147</v>
      </c>
      <c r="H647" s="310" t="s">
        <v>372</v>
      </c>
      <c r="I647" s="527"/>
      <c r="J647" s="314" t="s">
        <v>1123</v>
      </c>
      <c r="K647" s="571"/>
      <c r="L647" s="572"/>
      <c r="M647" s="221" t="str">
        <f t="shared" si="131"/>
        <v/>
      </c>
      <c r="N647" s="62" t="str">
        <f t="shared" si="134"/>
        <v/>
      </c>
      <c r="O647" s="119"/>
      <c r="P647" s="64" t="str">
        <f t="shared" si="128"/>
        <v/>
      </c>
      <c r="Q647" s="65"/>
      <c r="R647" s="66"/>
      <c r="S647" s="67" t="str">
        <f t="shared" si="129"/>
        <v/>
      </c>
      <c r="T647" s="68" t="str">
        <f t="shared" si="132"/>
        <v>Sin Iniciar</v>
      </c>
      <c r="U647" s="650" t="str">
        <f t="shared" si="133"/>
        <v>6</v>
      </c>
      <c r="V647" s="120"/>
      <c r="W647" s="71">
        <f t="shared" si="130"/>
        <v>1</v>
      </c>
      <c r="X647" s="703"/>
    </row>
    <row r="648" spans="1:24" s="5" customFormat="1" ht="29.25" hidden="1" customHeight="1" outlineLevel="2" thickBot="1" x14ac:dyDescent="0.3">
      <c r="A648" s="763"/>
      <c r="B648" s="766"/>
      <c r="C648" s="310" t="s">
        <v>896</v>
      </c>
      <c r="D648" s="311"/>
      <c r="E648" s="311"/>
      <c r="F648" s="312"/>
      <c r="G648" s="320" t="s">
        <v>1148</v>
      </c>
      <c r="H648" s="310" t="s">
        <v>372</v>
      </c>
      <c r="I648" s="527"/>
      <c r="J648" s="314" t="s">
        <v>1104</v>
      </c>
      <c r="K648" s="571"/>
      <c r="L648" s="572"/>
      <c r="M648" s="221" t="str">
        <f t="shared" si="131"/>
        <v/>
      </c>
      <c r="N648" s="62" t="str">
        <f t="shared" si="134"/>
        <v/>
      </c>
      <c r="O648" s="119"/>
      <c r="P648" s="64" t="str">
        <f t="shared" si="128"/>
        <v/>
      </c>
      <c r="Q648" s="65"/>
      <c r="R648" s="66"/>
      <c r="S648" s="67" t="str">
        <f t="shared" si="129"/>
        <v/>
      </c>
      <c r="T648" s="68" t="str">
        <f t="shared" si="132"/>
        <v>Sin Iniciar</v>
      </c>
      <c r="U648" s="650" t="str">
        <f t="shared" si="133"/>
        <v>6</v>
      </c>
      <c r="V648" s="120"/>
      <c r="W648" s="71">
        <f t="shared" si="130"/>
        <v>1</v>
      </c>
      <c r="X648" s="703"/>
    </row>
    <row r="649" spans="1:24" s="5" customFormat="1" ht="29.25" hidden="1" customHeight="1" outlineLevel="2" thickBot="1" x14ac:dyDescent="0.3">
      <c r="A649" s="763"/>
      <c r="B649" s="766"/>
      <c r="C649" s="310" t="s">
        <v>896</v>
      </c>
      <c r="D649" s="311"/>
      <c r="E649" s="311"/>
      <c r="F649" s="312"/>
      <c r="G649" s="320" t="s">
        <v>1149</v>
      </c>
      <c r="H649" s="310" t="s">
        <v>372</v>
      </c>
      <c r="I649" s="527"/>
      <c r="J649" s="314" t="s">
        <v>1104</v>
      </c>
      <c r="K649" s="571"/>
      <c r="L649" s="572"/>
      <c r="M649" s="221" t="str">
        <f t="shared" si="131"/>
        <v/>
      </c>
      <c r="N649" s="62" t="str">
        <f t="shared" si="134"/>
        <v/>
      </c>
      <c r="O649" s="119"/>
      <c r="P649" s="64" t="str">
        <f t="shared" ref="P649:P712" si="135">+IF(N649="","",IFERROR(IF(MONTH($C$2)&lt;MONTH(D649),"",IF(E649&lt;$C$2,1,IF(D649&lt;$C$2,($C$2-D649)/(E649-D649),0))),0))</f>
        <v/>
      </c>
      <c r="Q649" s="65"/>
      <c r="R649" s="66"/>
      <c r="S649" s="67" t="str">
        <f t="shared" ref="S649:S712" si="136">IF(P649="","",IF(Q649&gt;P649,1,(Q649/P649)))</f>
        <v/>
      </c>
      <c r="T649" s="68" t="str">
        <f t="shared" si="132"/>
        <v>Sin Iniciar</v>
      </c>
      <c r="U649" s="650" t="str">
        <f t="shared" si="133"/>
        <v>6</v>
      </c>
      <c r="V649" s="120"/>
      <c r="W649" s="71">
        <f t="shared" si="130"/>
        <v>1</v>
      </c>
      <c r="X649" s="703"/>
    </row>
    <row r="650" spans="1:24" s="5" customFormat="1" ht="29.25" hidden="1" customHeight="1" outlineLevel="2" thickBot="1" x14ac:dyDescent="0.3">
      <c r="A650" s="763"/>
      <c r="B650" s="766"/>
      <c r="C650" s="310" t="s">
        <v>896</v>
      </c>
      <c r="D650" s="311"/>
      <c r="E650" s="311"/>
      <c r="F650" s="312"/>
      <c r="G650" s="320" t="s">
        <v>1150</v>
      </c>
      <c r="H650" s="310" t="s">
        <v>372</v>
      </c>
      <c r="I650" s="527"/>
      <c r="J650" s="314">
        <v>2</v>
      </c>
      <c r="K650" s="571"/>
      <c r="L650" s="572"/>
      <c r="M650" s="221" t="str">
        <f t="shared" si="131"/>
        <v/>
      </c>
      <c r="N650" s="62" t="str">
        <f t="shared" si="134"/>
        <v/>
      </c>
      <c r="O650" s="119"/>
      <c r="P650" s="64" t="str">
        <f t="shared" si="135"/>
        <v/>
      </c>
      <c r="Q650" s="65"/>
      <c r="R650" s="66"/>
      <c r="S650" s="67" t="str">
        <f t="shared" si="136"/>
        <v/>
      </c>
      <c r="T650" s="68" t="str">
        <f t="shared" si="132"/>
        <v>Sin Iniciar</v>
      </c>
      <c r="U650" s="650" t="str">
        <f t="shared" si="133"/>
        <v>6</v>
      </c>
      <c r="V650" s="120"/>
      <c r="W650" s="71">
        <f t="shared" si="130"/>
        <v>1</v>
      </c>
      <c r="X650" s="703"/>
    </row>
    <row r="651" spans="1:24" s="5" customFormat="1" ht="29.25" hidden="1" customHeight="1" outlineLevel="2" thickBot="1" x14ac:dyDescent="0.3">
      <c r="A651" s="763"/>
      <c r="B651" s="766"/>
      <c r="C651" s="310" t="s">
        <v>896</v>
      </c>
      <c r="D651" s="311"/>
      <c r="E651" s="311"/>
      <c r="F651" s="312"/>
      <c r="G651" s="320" t="s">
        <v>1151</v>
      </c>
      <c r="H651" s="310" t="s">
        <v>372</v>
      </c>
      <c r="I651" s="527"/>
      <c r="J651" s="314" t="s">
        <v>1119</v>
      </c>
      <c r="K651" s="571"/>
      <c r="L651" s="572"/>
      <c r="M651" s="221" t="str">
        <f t="shared" si="131"/>
        <v/>
      </c>
      <c r="N651" s="62" t="str">
        <f t="shared" si="134"/>
        <v/>
      </c>
      <c r="O651" s="119"/>
      <c r="P651" s="64" t="str">
        <f t="shared" si="135"/>
        <v/>
      </c>
      <c r="Q651" s="65"/>
      <c r="R651" s="66"/>
      <c r="S651" s="67" t="str">
        <f t="shared" si="136"/>
        <v/>
      </c>
      <c r="T651" s="68" t="str">
        <f t="shared" si="132"/>
        <v>Sin Iniciar</v>
      </c>
      <c r="U651" s="650" t="str">
        <f t="shared" si="133"/>
        <v>6</v>
      </c>
      <c r="V651" s="120"/>
      <c r="W651" s="71">
        <f t="shared" si="130"/>
        <v>1</v>
      </c>
      <c r="X651" s="703"/>
    </row>
    <row r="652" spans="1:24" s="5" customFormat="1" ht="29.25" hidden="1" customHeight="1" outlineLevel="2" thickBot="1" x14ac:dyDescent="0.3">
      <c r="A652" s="763"/>
      <c r="B652" s="766"/>
      <c r="C652" s="310" t="s">
        <v>896</v>
      </c>
      <c r="D652" s="311"/>
      <c r="E652" s="311"/>
      <c r="F652" s="312"/>
      <c r="G652" s="320" t="s">
        <v>1152</v>
      </c>
      <c r="H652" s="310" t="s">
        <v>372</v>
      </c>
      <c r="I652" s="527"/>
      <c r="J652" s="314" t="s">
        <v>1153</v>
      </c>
      <c r="K652" s="571"/>
      <c r="L652" s="572"/>
      <c r="M652" s="221" t="str">
        <f t="shared" si="131"/>
        <v/>
      </c>
      <c r="N652" s="62" t="str">
        <f t="shared" si="134"/>
        <v/>
      </c>
      <c r="O652" s="119"/>
      <c r="P652" s="64" t="str">
        <f t="shared" si="135"/>
        <v/>
      </c>
      <c r="Q652" s="65"/>
      <c r="R652" s="66"/>
      <c r="S652" s="67" t="str">
        <f t="shared" si="136"/>
        <v/>
      </c>
      <c r="T652" s="68" t="str">
        <f t="shared" si="132"/>
        <v>Sin Iniciar</v>
      </c>
      <c r="U652" s="650" t="str">
        <f t="shared" si="133"/>
        <v>6</v>
      </c>
      <c r="V652" s="120"/>
      <c r="W652" s="71">
        <f t="shared" si="130"/>
        <v>1</v>
      </c>
      <c r="X652" s="703"/>
    </row>
    <row r="653" spans="1:24" s="5" customFormat="1" ht="29.25" hidden="1" customHeight="1" outlineLevel="2" thickBot="1" x14ac:dyDescent="0.3">
      <c r="A653" s="763"/>
      <c r="B653" s="766"/>
      <c r="C653" s="310" t="s">
        <v>896</v>
      </c>
      <c r="D653" s="311"/>
      <c r="E653" s="311"/>
      <c r="F653" s="312"/>
      <c r="G653" s="320" t="s">
        <v>1154</v>
      </c>
      <c r="H653" s="310" t="s">
        <v>372</v>
      </c>
      <c r="I653" s="527"/>
      <c r="J653" s="314" t="s">
        <v>1153</v>
      </c>
      <c r="K653" s="571"/>
      <c r="L653" s="572"/>
      <c r="M653" s="221" t="str">
        <f t="shared" si="131"/>
        <v/>
      </c>
      <c r="N653" s="62" t="str">
        <f t="shared" si="134"/>
        <v/>
      </c>
      <c r="O653" s="119"/>
      <c r="P653" s="64" t="str">
        <f t="shared" si="135"/>
        <v/>
      </c>
      <c r="Q653" s="65"/>
      <c r="R653" s="66"/>
      <c r="S653" s="67" t="str">
        <f t="shared" si="136"/>
        <v/>
      </c>
      <c r="T653" s="68" t="str">
        <f t="shared" si="132"/>
        <v>Sin Iniciar</v>
      </c>
      <c r="U653" s="650" t="str">
        <f t="shared" si="133"/>
        <v>6</v>
      </c>
      <c r="V653" s="120"/>
      <c r="W653" s="71">
        <f t="shared" si="130"/>
        <v>1</v>
      </c>
      <c r="X653" s="703"/>
    </row>
    <row r="654" spans="1:24" s="5" customFormat="1" ht="29.25" hidden="1" customHeight="1" outlineLevel="2" thickBot="1" x14ac:dyDescent="0.3">
      <c r="A654" s="763"/>
      <c r="B654" s="766"/>
      <c r="C654" s="310" t="s">
        <v>896</v>
      </c>
      <c r="D654" s="311"/>
      <c r="E654" s="311"/>
      <c r="F654" s="312"/>
      <c r="G654" s="320" t="s">
        <v>1155</v>
      </c>
      <c r="H654" s="310" t="s">
        <v>372</v>
      </c>
      <c r="I654" s="527"/>
      <c r="J654" s="314">
        <v>1</v>
      </c>
      <c r="K654" s="571"/>
      <c r="L654" s="572"/>
      <c r="M654" s="221" t="str">
        <f t="shared" si="131"/>
        <v/>
      </c>
      <c r="N654" s="62" t="str">
        <f t="shared" si="134"/>
        <v/>
      </c>
      <c r="O654" s="119"/>
      <c r="P654" s="64" t="str">
        <f t="shared" si="135"/>
        <v/>
      </c>
      <c r="Q654" s="65"/>
      <c r="R654" s="66"/>
      <c r="S654" s="67" t="str">
        <f t="shared" si="136"/>
        <v/>
      </c>
      <c r="T654" s="68" t="str">
        <f t="shared" si="132"/>
        <v>Sin Iniciar</v>
      </c>
      <c r="U654" s="650" t="str">
        <f t="shared" si="133"/>
        <v>6</v>
      </c>
      <c r="V654" s="120"/>
      <c r="W654" s="71">
        <f t="shared" si="130"/>
        <v>1</v>
      </c>
      <c r="X654" s="703"/>
    </row>
    <row r="655" spans="1:24" s="5" customFormat="1" ht="29.25" hidden="1" customHeight="1" outlineLevel="2" thickBot="1" x14ac:dyDescent="0.3">
      <c r="A655" s="763"/>
      <c r="B655" s="766"/>
      <c r="C655" s="310" t="s">
        <v>896</v>
      </c>
      <c r="D655" s="311"/>
      <c r="E655" s="311"/>
      <c r="F655" s="312"/>
      <c r="G655" s="320" t="s">
        <v>1156</v>
      </c>
      <c r="H655" s="310" t="s">
        <v>372</v>
      </c>
      <c r="I655" s="527"/>
      <c r="J655" s="314">
        <v>30</v>
      </c>
      <c r="K655" s="571"/>
      <c r="L655" s="572"/>
      <c r="M655" s="221" t="str">
        <f t="shared" si="131"/>
        <v/>
      </c>
      <c r="N655" s="62" t="str">
        <f t="shared" si="134"/>
        <v/>
      </c>
      <c r="O655" s="119"/>
      <c r="P655" s="64" t="str">
        <f t="shared" si="135"/>
        <v/>
      </c>
      <c r="Q655" s="65"/>
      <c r="R655" s="66"/>
      <c r="S655" s="67" t="str">
        <f t="shared" si="136"/>
        <v/>
      </c>
      <c r="T655" s="68" t="str">
        <f t="shared" si="132"/>
        <v>Sin Iniciar</v>
      </c>
      <c r="U655" s="650" t="str">
        <f t="shared" si="133"/>
        <v>6</v>
      </c>
      <c r="V655" s="120"/>
      <c r="W655" s="71">
        <f t="shared" si="130"/>
        <v>1</v>
      </c>
      <c r="X655" s="703"/>
    </row>
    <row r="656" spans="1:24" s="5" customFormat="1" ht="29.25" hidden="1" customHeight="1" outlineLevel="2" thickBot="1" x14ac:dyDescent="0.3">
      <c r="A656" s="763"/>
      <c r="B656" s="766"/>
      <c r="C656" s="310" t="s">
        <v>896</v>
      </c>
      <c r="D656" s="311"/>
      <c r="E656" s="311"/>
      <c r="F656" s="312"/>
      <c r="G656" s="320" t="s">
        <v>1157</v>
      </c>
      <c r="H656" s="310" t="s">
        <v>372</v>
      </c>
      <c r="I656" s="527"/>
      <c r="J656" s="314">
        <v>25</v>
      </c>
      <c r="K656" s="571"/>
      <c r="L656" s="572"/>
      <c r="M656" s="221" t="str">
        <f t="shared" si="131"/>
        <v/>
      </c>
      <c r="N656" s="62" t="str">
        <f t="shared" si="134"/>
        <v/>
      </c>
      <c r="O656" s="119"/>
      <c r="P656" s="64" t="str">
        <f t="shared" si="135"/>
        <v/>
      </c>
      <c r="Q656" s="65"/>
      <c r="R656" s="66"/>
      <c r="S656" s="67" t="str">
        <f t="shared" si="136"/>
        <v/>
      </c>
      <c r="T656" s="68" t="str">
        <f t="shared" si="132"/>
        <v>Sin Iniciar</v>
      </c>
      <c r="U656" s="650" t="str">
        <f t="shared" si="133"/>
        <v>6</v>
      </c>
      <c r="V656" s="120"/>
      <c r="W656" s="71">
        <f t="shared" si="130"/>
        <v>1</v>
      </c>
      <c r="X656" s="703"/>
    </row>
    <row r="657" spans="1:24" s="5" customFormat="1" ht="29.25" hidden="1" customHeight="1" outlineLevel="2" thickBot="1" x14ac:dyDescent="0.3">
      <c r="A657" s="763"/>
      <c r="B657" s="766"/>
      <c r="C657" s="310" t="s">
        <v>896</v>
      </c>
      <c r="D657" s="311"/>
      <c r="E657" s="311"/>
      <c r="F657" s="312"/>
      <c r="G657" s="320" t="s">
        <v>1158</v>
      </c>
      <c r="H657" s="310" t="s">
        <v>372</v>
      </c>
      <c r="I657" s="527"/>
      <c r="J657" s="314">
        <v>100</v>
      </c>
      <c r="K657" s="571"/>
      <c r="L657" s="572"/>
      <c r="M657" s="221" t="str">
        <f t="shared" si="131"/>
        <v/>
      </c>
      <c r="N657" s="62" t="str">
        <f t="shared" si="134"/>
        <v/>
      </c>
      <c r="O657" s="119"/>
      <c r="P657" s="64" t="str">
        <f t="shared" si="135"/>
        <v/>
      </c>
      <c r="Q657" s="65"/>
      <c r="R657" s="66"/>
      <c r="S657" s="67" t="str">
        <f t="shared" si="136"/>
        <v/>
      </c>
      <c r="T657" s="68" t="str">
        <f t="shared" si="132"/>
        <v>Sin Iniciar</v>
      </c>
      <c r="U657" s="650" t="str">
        <f t="shared" si="133"/>
        <v>6</v>
      </c>
      <c r="V657" s="120"/>
      <c r="W657" s="71">
        <f t="shared" si="130"/>
        <v>1</v>
      </c>
      <c r="X657" s="703"/>
    </row>
    <row r="658" spans="1:24" s="5" customFormat="1" ht="29.25" hidden="1" customHeight="1" outlineLevel="2" thickBot="1" x14ac:dyDescent="0.3">
      <c r="A658" s="763"/>
      <c r="B658" s="766"/>
      <c r="C658" s="310" t="s">
        <v>896</v>
      </c>
      <c r="D658" s="311"/>
      <c r="E658" s="311"/>
      <c r="F658" s="312"/>
      <c r="G658" s="320" t="s">
        <v>1159</v>
      </c>
      <c r="H658" s="310" t="s">
        <v>372</v>
      </c>
      <c r="I658" s="527"/>
      <c r="J658" s="314">
        <v>15</v>
      </c>
      <c r="K658" s="571"/>
      <c r="L658" s="572"/>
      <c r="M658" s="221" t="str">
        <f t="shared" si="131"/>
        <v/>
      </c>
      <c r="N658" s="62" t="str">
        <f t="shared" si="134"/>
        <v/>
      </c>
      <c r="O658" s="119"/>
      <c r="P658" s="64" t="str">
        <f t="shared" si="135"/>
        <v/>
      </c>
      <c r="Q658" s="65"/>
      <c r="R658" s="66"/>
      <c r="S658" s="67" t="str">
        <f t="shared" si="136"/>
        <v/>
      </c>
      <c r="T658" s="68" t="str">
        <f t="shared" si="132"/>
        <v>Sin Iniciar</v>
      </c>
      <c r="U658" s="650" t="str">
        <f t="shared" si="133"/>
        <v>6</v>
      </c>
      <c r="V658" s="120"/>
      <c r="W658" s="71">
        <f t="shared" si="130"/>
        <v>1</v>
      </c>
      <c r="X658" s="703"/>
    </row>
    <row r="659" spans="1:24" s="5" customFormat="1" ht="29.25" hidden="1" customHeight="1" outlineLevel="2" thickBot="1" x14ac:dyDescent="0.3">
      <c r="A659" s="763"/>
      <c r="B659" s="766"/>
      <c r="C659" s="310" t="s">
        <v>896</v>
      </c>
      <c r="D659" s="311"/>
      <c r="E659" s="311"/>
      <c r="F659" s="312"/>
      <c r="G659" s="320" t="s">
        <v>1160</v>
      </c>
      <c r="H659" s="310" t="s">
        <v>372</v>
      </c>
      <c r="I659" s="527"/>
      <c r="J659" s="314">
        <v>20</v>
      </c>
      <c r="K659" s="571"/>
      <c r="L659" s="572"/>
      <c r="M659" s="221" t="str">
        <f t="shared" si="131"/>
        <v/>
      </c>
      <c r="N659" s="62" t="str">
        <f t="shared" si="134"/>
        <v/>
      </c>
      <c r="O659" s="119"/>
      <c r="P659" s="64" t="str">
        <f t="shared" si="135"/>
        <v/>
      </c>
      <c r="Q659" s="65"/>
      <c r="R659" s="66"/>
      <c r="S659" s="67" t="str">
        <f t="shared" si="136"/>
        <v/>
      </c>
      <c r="T659" s="68" t="str">
        <f t="shared" si="132"/>
        <v>Sin Iniciar</v>
      </c>
      <c r="U659" s="650" t="str">
        <f t="shared" si="133"/>
        <v>6</v>
      </c>
      <c r="V659" s="120"/>
      <c r="W659" s="71">
        <f t="shared" si="130"/>
        <v>1</v>
      </c>
      <c r="X659" s="703"/>
    </row>
    <row r="660" spans="1:24" s="5" customFormat="1" ht="29.25" hidden="1" customHeight="1" outlineLevel="2" thickBot="1" x14ac:dyDescent="0.3">
      <c r="A660" s="763"/>
      <c r="B660" s="766"/>
      <c r="C660" s="310" t="s">
        <v>896</v>
      </c>
      <c r="D660" s="311"/>
      <c r="E660" s="311"/>
      <c r="F660" s="312"/>
      <c r="G660" s="320" t="s">
        <v>1161</v>
      </c>
      <c r="H660" s="310" t="s">
        <v>372</v>
      </c>
      <c r="I660" s="527"/>
      <c r="J660" s="314">
        <v>20</v>
      </c>
      <c r="K660" s="571"/>
      <c r="L660" s="572"/>
      <c r="M660" s="221" t="str">
        <f t="shared" si="131"/>
        <v/>
      </c>
      <c r="N660" s="62" t="str">
        <f t="shared" si="134"/>
        <v/>
      </c>
      <c r="O660" s="119"/>
      <c r="P660" s="64" t="str">
        <f t="shared" si="135"/>
        <v/>
      </c>
      <c r="Q660" s="65"/>
      <c r="R660" s="66"/>
      <c r="S660" s="67" t="str">
        <f t="shared" si="136"/>
        <v/>
      </c>
      <c r="T660" s="68" t="str">
        <f t="shared" si="132"/>
        <v>Sin Iniciar</v>
      </c>
      <c r="U660" s="650" t="str">
        <f t="shared" si="133"/>
        <v>6</v>
      </c>
      <c r="V660" s="120"/>
      <c r="W660" s="71">
        <f t="shared" si="130"/>
        <v>1</v>
      </c>
      <c r="X660" s="703"/>
    </row>
    <row r="661" spans="1:24" s="5" customFormat="1" ht="29.25" hidden="1" customHeight="1" outlineLevel="2" thickBot="1" x14ac:dyDescent="0.3">
      <c r="A661" s="763"/>
      <c r="B661" s="766"/>
      <c r="C661" s="310" t="s">
        <v>896</v>
      </c>
      <c r="D661" s="311"/>
      <c r="E661" s="311"/>
      <c r="F661" s="312"/>
      <c r="G661" s="320" t="s">
        <v>1162</v>
      </c>
      <c r="H661" s="310" t="s">
        <v>372</v>
      </c>
      <c r="I661" s="527"/>
      <c r="J661" s="314">
        <v>30</v>
      </c>
      <c r="K661" s="571"/>
      <c r="L661" s="572"/>
      <c r="M661" s="221" t="str">
        <f t="shared" si="131"/>
        <v/>
      </c>
      <c r="N661" s="62" t="str">
        <f t="shared" si="134"/>
        <v/>
      </c>
      <c r="O661" s="119"/>
      <c r="P661" s="64" t="str">
        <f t="shared" si="135"/>
        <v/>
      </c>
      <c r="Q661" s="65"/>
      <c r="R661" s="66"/>
      <c r="S661" s="67" t="str">
        <f t="shared" si="136"/>
        <v/>
      </c>
      <c r="T661" s="68" t="str">
        <f t="shared" si="132"/>
        <v>Sin Iniciar</v>
      </c>
      <c r="U661" s="650" t="str">
        <f t="shared" si="133"/>
        <v>6</v>
      </c>
      <c r="V661" s="120"/>
      <c r="W661" s="71">
        <f t="shared" si="130"/>
        <v>1</v>
      </c>
      <c r="X661" s="703"/>
    </row>
    <row r="662" spans="1:24" s="5" customFormat="1" ht="29.25" hidden="1" customHeight="1" outlineLevel="2" thickBot="1" x14ac:dyDescent="0.3">
      <c r="A662" s="763"/>
      <c r="B662" s="766"/>
      <c r="C662" s="310" t="s">
        <v>896</v>
      </c>
      <c r="D662" s="311"/>
      <c r="E662" s="311"/>
      <c r="F662" s="312"/>
      <c r="G662" s="320" t="s">
        <v>1163</v>
      </c>
      <c r="H662" s="310" t="s">
        <v>372</v>
      </c>
      <c r="I662" s="527"/>
      <c r="J662" s="314">
        <v>100</v>
      </c>
      <c r="K662" s="571"/>
      <c r="L662" s="572"/>
      <c r="M662" s="221" t="str">
        <f t="shared" si="131"/>
        <v/>
      </c>
      <c r="N662" s="62" t="str">
        <f t="shared" si="134"/>
        <v/>
      </c>
      <c r="O662" s="119"/>
      <c r="P662" s="64" t="str">
        <f t="shared" si="135"/>
        <v/>
      </c>
      <c r="Q662" s="65"/>
      <c r="R662" s="66"/>
      <c r="S662" s="67" t="str">
        <f t="shared" si="136"/>
        <v/>
      </c>
      <c r="T662" s="68" t="str">
        <f t="shared" si="132"/>
        <v>Sin Iniciar</v>
      </c>
      <c r="U662" s="650" t="str">
        <f t="shared" si="133"/>
        <v>6</v>
      </c>
      <c r="V662" s="120"/>
      <c r="W662" s="71">
        <f t="shared" si="130"/>
        <v>1</v>
      </c>
      <c r="X662" s="703"/>
    </row>
    <row r="663" spans="1:24" s="5" customFormat="1" ht="29.25" hidden="1" customHeight="1" outlineLevel="2" thickBot="1" x14ac:dyDescent="0.3">
      <c r="A663" s="763"/>
      <c r="B663" s="766"/>
      <c r="C663" s="310" t="s">
        <v>896</v>
      </c>
      <c r="D663" s="311"/>
      <c r="E663" s="311"/>
      <c r="F663" s="312"/>
      <c r="G663" s="320" t="s">
        <v>1164</v>
      </c>
      <c r="H663" s="310" t="s">
        <v>372</v>
      </c>
      <c r="I663" s="527"/>
      <c r="J663" s="314">
        <v>100</v>
      </c>
      <c r="K663" s="571"/>
      <c r="L663" s="572"/>
      <c r="M663" s="221" t="str">
        <f t="shared" si="131"/>
        <v/>
      </c>
      <c r="N663" s="62" t="str">
        <f t="shared" si="134"/>
        <v/>
      </c>
      <c r="O663" s="119"/>
      <c r="P663" s="64" t="str">
        <f t="shared" si="135"/>
        <v/>
      </c>
      <c r="Q663" s="65"/>
      <c r="R663" s="66"/>
      <c r="S663" s="67" t="str">
        <f t="shared" si="136"/>
        <v/>
      </c>
      <c r="T663" s="68" t="str">
        <f t="shared" si="132"/>
        <v>Sin Iniciar</v>
      </c>
      <c r="U663" s="650" t="str">
        <f t="shared" si="133"/>
        <v>6</v>
      </c>
      <c r="V663" s="120"/>
      <c r="W663" s="71">
        <f t="shared" si="130"/>
        <v>1</v>
      </c>
      <c r="X663" s="703"/>
    </row>
    <row r="664" spans="1:24" s="5" customFormat="1" ht="29.25" hidden="1" customHeight="1" outlineLevel="2" thickBot="1" x14ac:dyDescent="0.3">
      <c r="A664" s="763"/>
      <c r="B664" s="766"/>
      <c r="C664" s="310" t="s">
        <v>896</v>
      </c>
      <c r="D664" s="311"/>
      <c r="E664" s="311"/>
      <c r="F664" s="312"/>
      <c r="G664" s="320" t="s">
        <v>1165</v>
      </c>
      <c r="H664" s="310" t="s">
        <v>372</v>
      </c>
      <c r="I664" s="527"/>
      <c r="J664" s="314">
        <v>2</v>
      </c>
      <c r="K664" s="571"/>
      <c r="L664" s="572"/>
      <c r="M664" s="221" t="str">
        <f t="shared" si="131"/>
        <v/>
      </c>
      <c r="N664" s="62" t="str">
        <f t="shared" si="134"/>
        <v/>
      </c>
      <c r="O664" s="119"/>
      <c r="P664" s="64" t="str">
        <f t="shared" si="135"/>
        <v/>
      </c>
      <c r="Q664" s="65"/>
      <c r="R664" s="66"/>
      <c r="S664" s="67" t="str">
        <f t="shared" si="136"/>
        <v/>
      </c>
      <c r="T664" s="68" t="str">
        <f t="shared" si="132"/>
        <v>Sin Iniciar</v>
      </c>
      <c r="U664" s="650" t="str">
        <f t="shared" si="133"/>
        <v>6</v>
      </c>
      <c r="V664" s="120"/>
      <c r="W664" s="71">
        <f t="shared" si="130"/>
        <v>1</v>
      </c>
      <c r="X664" s="703"/>
    </row>
    <row r="665" spans="1:24" s="5" customFormat="1" ht="29.25" hidden="1" customHeight="1" outlineLevel="2" thickBot="1" x14ac:dyDescent="0.3">
      <c r="A665" s="763"/>
      <c r="B665" s="766"/>
      <c r="C665" s="310" t="s">
        <v>896</v>
      </c>
      <c r="D665" s="311"/>
      <c r="E665" s="311"/>
      <c r="F665" s="312"/>
      <c r="G665" s="320" t="s">
        <v>1166</v>
      </c>
      <c r="H665" s="310" t="s">
        <v>372</v>
      </c>
      <c r="I665" s="527"/>
      <c r="J665" s="314">
        <v>12</v>
      </c>
      <c r="K665" s="571"/>
      <c r="L665" s="572"/>
      <c r="M665" s="221" t="str">
        <f t="shared" si="131"/>
        <v/>
      </c>
      <c r="N665" s="62" t="str">
        <f t="shared" si="134"/>
        <v/>
      </c>
      <c r="O665" s="119"/>
      <c r="P665" s="64" t="str">
        <f t="shared" si="135"/>
        <v/>
      </c>
      <c r="Q665" s="65"/>
      <c r="R665" s="66"/>
      <c r="S665" s="67" t="str">
        <f t="shared" si="136"/>
        <v/>
      </c>
      <c r="T665" s="68" t="str">
        <f t="shared" si="132"/>
        <v>Sin Iniciar</v>
      </c>
      <c r="U665" s="650" t="str">
        <f t="shared" si="133"/>
        <v>6</v>
      </c>
      <c r="V665" s="120"/>
      <c r="W665" s="71">
        <f t="shared" si="130"/>
        <v>1</v>
      </c>
      <c r="X665" s="703"/>
    </row>
    <row r="666" spans="1:24" s="5" customFormat="1" ht="29.25" hidden="1" customHeight="1" outlineLevel="2" thickBot="1" x14ac:dyDescent="0.3">
      <c r="A666" s="763"/>
      <c r="B666" s="766"/>
      <c r="C666" s="310" t="s">
        <v>896</v>
      </c>
      <c r="D666" s="311"/>
      <c r="E666" s="311"/>
      <c r="F666" s="312"/>
      <c r="G666" s="320" t="s">
        <v>1167</v>
      </c>
      <c r="H666" s="310" t="s">
        <v>372</v>
      </c>
      <c r="I666" s="527"/>
      <c r="J666" s="314">
        <v>12</v>
      </c>
      <c r="K666" s="571"/>
      <c r="L666" s="572"/>
      <c r="M666" s="221" t="str">
        <f t="shared" si="131"/>
        <v/>
      </c>
      <c r="N666" s="62" t="str">
        <f t="shared" si="134"/>
        <v/>
      </c>
      <c r="O666" s="119"/>
      <c r="P666" s="64" t="str">
        <f t="shared" si="135"/>
        <v/>
      </c>
      <c r="Q666" s="65"/>
      <c r="R666" s="66"/>
      <c r="S666" s="67" t="str">
        <f t="shared" si="136"/>
        <v/>
      </c>
      <c r="T666" s="68" t="str">
        <f t="shared" si="132"/>
        <v>Sin Iniciar</v>
      </c>
      <c r="U666" s="650" t="str">
        <f t="shared" si="133"/>
        <v>6</v>
      </c>
      <c r="V666" s="120"/>
      <c r="W666" s="71">
        <f t="shared" si="130"/>
        <v>1</v>
      </c>
      <c r="X666" s="703"/>
    </row>
    <row r="667" spans="1:24" s="5" customFormat="1" ht="29.25" hidden="1" customHeight="1" outlineLevel="2" thickBot="1" x14ac:dyDescent="0.3">
      <c r="A667" s="763"/>
      <c r="B667" s="766"/>
      <c r="C667" s="310" t="s">
        <v>896</v>
      </c>
      <c r="D667" s="311"/>
      <c r="E667" s="311"/>
      <c r="F667" s="312"/>
      <c r="G667" s="320" t="s">
        <v>1168</v>
      </c>
      <c r="H667" s="310" t="s">
        <v>372</v>
      </c>
      <c r="I667" s="527"/>
      <c r="J667" s="314">
        <v>12</v>
      </c>
      <c r="K667" s="571"/>
      <c r="L667" s="572"/>
      <c r="M667" s="221" t="str">
        <f t="shared" si="131"/>
        <v/>
      </c>
      <c r="N667" s="62" t="str">
        <f t="shared" si="134"/>
        <v/>
      </c>
      <c r="O667" s="119"/>
      <c r="P667" s="64" t="str">
        <f t="shared" si="135"/>
        <v/>
      </c>
      <c r="Q667" s="65"/>
      <c r="R667" s="66"/>
      <c r="S667" s="67" t="str">
        <f t="shared" si="136"/>
        <v/>
      </c>
      <c r="T667" s="68" t="str">
        <f t="shared" si="132"/>
        <v>Sin Iniciar</v>
      </c>
      <c r="U667" s="650" t="str">
        <f t="shared" si="133"/>
        <v>6</v>
      </c>
      <c r="V667" s="120"/>
      <c r="W667" s="71">
        <f t="shared" ref="W667:W730" si="137">1-R667</f>
        <v>1</v>
      </c>
      <c r="X667" s="703"/>
    </row>
    <row r="668" spans="1:24" s="5" customFormat="1" ht="29.25" hidden="1" customHeight="1" outlineLevel="2" thickBot="1" x14ac:dyDescent="0.3">
      <c r="A668" s="763"/>
      <c r="B668" s="766"/>
      <c r="C668" s="310" t="s">
        <v>896</v>
      </c>
      <c r="D668" s="311"/>
      <c r="E668" s="311"/>
      <c r="F668" s="312"/>
      <c r="G668" s="320" t="s">
        <v>1169</v>
      </c>
      <c r="H668" s="310" t="s">
        <v>372</v>
      </c>
      <c r="I668" s="527"/>
      <c r="J668" s="314">
        <v>50</v>
      </c>
      <c r="K668" s="571"/>
      <c r="L668" s="572"/>
      <c r="M668" s="221" t="str">
        <f t="shared" si="131"/>
        <v/>
      </c>
      <c r="N668" s="62" t="str">
        <f t="shared" si="134"/>
        <v/>
      </c>
      <c r="O668" s="119"/>
      <c r="P668" s="64" t="str">
        <f t="shared" si="135"/>
        <v/>
      </c>
      <c r="Q668" s="65"/>
      <c r="R668" s="66"/>
      <c r="S668" s="67" t="str">
        <f t="shared" si="136"/>
        <v/>
      </c>
      <c r="T668" s="68" t="str">
        <f t="shared" si="132"/>
        <v>Sin Iniciar</v>
      </c>
      <c r="U668" s="650" t="str">
        <f t="shared" si="133"/>
        <v>6</v>
      </c>
      <c r="V668" s="120"/>
      <c r="W668" s="71">
        <f t="shared" si="137"/>
        <v>1</v>
      </c>
      <c r="X668" s="703"/>
    </row>
    <row r="669" spans="1:24" s="5" customFormat="1" ht="29.25" hidden="1" customHeight="1" outlineLevel="2" thickBot="1" x14ac:dyDescent="0.3">
      <c r="A669" s="763"/>
      <c r="B669" s="766"/>
      <c r="C669" s="310" t="s">
        <v>896</v>
      </c>
      <c r="D669" s="311"/>
      <c r="E669" s="311"/>
      <c r="F669" s="312"/>
      <c r="G669" s="320" t="s">
        <v>1170</v>
      </c>
      <c r="H669" s="310" t="s">
        <v>372</v>
      </c>
      <c r="I669" s="527"/>
      <c r="J669" s="314">
        <v>12</v>
      </c>
      <c r="K669" s="571"/>
      <c r="L669" s="572"/>
      <c r="M669" s="221" t="str">
        <f t="shared" si="131"/>
        <v/>
      </c>
      <c r="N669" s="62" t="str">
        <f t="shared" si="134"/>
        <v/>
      </c>
      <c r="O669" s="119"/>
      <c r="P669" s="64" t="str">
        <f t="shared" si="135"/>
        <v/>
      </c>
      <c r="Q669" s="65"/>
      <c r="R669" s="66"/>
      <c r="S669" s="67" t="str">
        <f t="shared" si="136"/>
        <v/>
      </c>
      <c r="T669" s="68" t="str">
        <f t="shared" si="132"/>
        <v>Sin Iniciar</v>
      </c>
      <c r="U669" s="650" t="str">
        <f t="shared" si="133"/>
        <v>6</v>
      </c>
      <c r="V669" s="120"/>
      <c r="W669" s="71">
        <f t="shared" si="137"/>
        <v>1</v>
      </c>
      <c r="X669" s="703"/>
    </row>
    <row r="670" spans="1:24" s="5" customFormat="1" ht="29.25" hidden="1" customHeight="1" outlineLevel="2" thickBot="1" x14ac:dyDescent="0.3">
      <c r="A670" s="763"/>
      <c r="B670" s="766"/>
      <c r="C670" s="310" t="s">
        <v>896</v>
      </c>
      <c r="D670" s="311"/>
      <c r="E670" s="311"/>
      <c r="F670" s="312"/>
      <c r="G670" s="320" t="s">
        <v>1171</v>
      </c>
      <c r="H670" s="310" t="s">
        <v>372</v>
      </c>
      <c r="I670" s="527"/>
      <c r="J670" s="314">
        <v>1</v>
      </c>
      <c r="K670" s="571"/>
      <c r="L670" s="572"/>
      <c r="M670" s="221" t="str">
        <f t="shared" si="131"/>
        <v/>
      </c>
      <c r="N670" s="62" t="str">
        <f t="shared" si="134"/>
        <v/>
      </c>
      <c r="O670" s="119"/>
      <c r="P670" s="64" t="str">
        <f t="shared" si="135"/>
        <v/>
      </c>
      <c r="Q670" s="65"/>
      <c r="R670" s="66"/>
      <c r="S670" s="67" t="str">
        <f t="shared" si="136"/>
        <v/>
      </c>
      <c r="T670" s="68" t="str">
        <f t="shared" si="132"/>
        <v>Sin Iniciar</v>
      </c>
      <c r="U670" s="650" t="str">
        <f t="shared" si="133"/>
        <v>6</v>
      </c>
      <c r="V670" s="120"/>
      <c r="W670" s="71">
        <f t="shared" si="137"/>
        <v>1</v>
      </c>
      <c r="X670" s="703"/>
    </row>
    <row r="671" spans="1:24" s="5" customFormat="1" ht="29.25" hidden="1" customHeight="1" outlineLevel="2" thickBot="1" x14ac:dyDescent="0.3">
      <c r="A671" s="763"/>
      <c r="B671" s="766"/>
      <c r="C671" s="310" t="s">
        <v>896</v>
      </c>
      <c r="D671" s="311"/>
      <c r="E671" s="311"/>
      <c r="F671" s="312"/>
      <c r="G671" s="320" t="s">
        <v>1172</v>
      </c>
      <c r="H671" s="310" t="s">
        <v>372</v>
      </c>
      <c r="I671" s="527"/>
      <c r="J671" s="314">
        <v>80</v>
      </c>
      <c r="K671" s="571"/>
      <c r="L671" s="572"/>
      <c r="M671" s="221" t="str">
        <f t="shared" si="131"/>
        <v/>
      </c>
      <c r="N671" s="62" t="str">
        <f t="shared" si="134"/>
        <v/>
      </c>
      <c r="O671" s="119"/>
      <c r="P671" s="64" t="str">
        <f t="shared" si="135"/>
        <v/>
      </c>
      <c r="Q671" s="65"/>
      <c r="R671" s="66"/>
      <c r="S671" s="67" t="str">
        <f t="shared" si="136"/>
        <v/>
      </c>
      <c r="T671" s="68" t="str">
        <f t="shared" si="132"/>
        <v>Sin Iniciar</v>
      </c>
      <c r="U671" s="650" t="str">
        <f t="shared" si="133"/>
        <v>6</v>
      </c>
      <c r="V671" s="120"/>
      <c r="W671" s="71">
        <f t="shared" si="137"/>
        <v>1</v>
      </c>
      <c r="X671" s="703"/>
    </row>
    <row r="672" spans="1:24" s="5" customFormat="1" ht="29.25" hidden="1" customHeight="1" outlineLevel="2" thickBot="1" x14ac:dyDescent="0.3">
      <c r="A672" s="763"/>
      <c r="B672" s="766"/>
      <c r="C672" s="310" t="s">
        <v>896</v>
      </c>
      <c r="D672" s="311"/>
      <c r="E672" s="311"/>
      <c r="F672" s="312"/>
      <c r="G672" s="320" t="s">
        <v>1173</v>
      </c>
      <c r="H672" s="310" t="s">
        <v>372</v>
      </c>
      <c r="I672" s="527"/>
      <c r="J672" s="314">
        <v>100</v>
      </c>
      <c r="K672" s="571"/>
      <c r="L672" s="572"/>
      <c r="M672" s="221" t="str">
        <f t="shared" si="131"/>
        <v/>
      </c>
      <c r="N672" s="62" t="str">
        <f t="shared" si="134"/>
        <v/>
      </c>
      <c r="O672" s="119"/>
      <c r="P672" s="64" t="str">
        <f t="shared" si="135"/>
        <v/>
      </c>
      <c r="Q672" s="65"/>
      <c r="R672" s="66"/>
      <c r="S672" s="67" t="str">
        <f t="shared" si="136"/>
        <v/>
      </c>
      <c r="T672" s="68" t="str">
        <f t="shared" si="132"/>
        <v>Sin Iniciar</v>
      </c>
      <c r="U672" s="650" t="str">
        <f t="shared" si="133"/>
        <v>6</v>
      </c>
      <c r="V672" s="120"/>
      <c r="W672" s="71">
        <f t="shared" si="137"/>
        <v>1</v>
      </c>
      <c r="X672" s="703"/>
    </row>
    <row r="673" spans="1:24" s="5" customFormat="1" ht="29.25" hidden="1" customHeight="1" outlineLevel="2" thickBot="1" x14ac:dyDescent="0.3">
      <c r="A673" s="763"/>
      <c r="B673" s="766"/>
      <c r="C673" s="310" t="s">
        <v>896</v>
      </c>
      <c r="D673" s="311"/>
      <c r="E673" s="311"/>
      <c r="F673" s="312"/>
      <c r="G673" s="320" t="s">
        <v>1174</v>
      </c>
      <c r="H673" s="310" t="s">
        <v>372</v>
      </c>
      <c r="I673" s="527"/>
      <c r="J673" s="314">
        <v>6</v>
      </c>
      <c r="K673" s="571"/>
      <c r="L673" s="572"/>
      <c r="M673" s="221" t="str">
        <f t="shared" si="131"/>
        <v/>
      </c>
      <c r="N673" s="62" t="str">
        <f t="shared" si="134"/>
        <v/>
      </c>
      <c r="O673" s="119"/>
      <c r="P673" s="64" t="str">
        <f t="shared" si="135"/>
        <v/>
      </c>
      <c r="Q673" s="65"/>
      <c r="R673" s="66"/>
      <c r="S673" s="67" t="str">
        <f t="shared" si="136"/>
        <v/>
      </c>
      <c r="T673" s="68" t="str">
        <f t="shared" si="132"/>
        <v>Sin Iniciar</v>
      </c>
      <c r="U673" s="650" t="str">
        <f t="shared" si="133"/>
        <v>6</v>
      </c>
      <c r="V673" s="120"/>
      <c r="W673" s="71">
        <f t="shared" si="137"/>
        <v>1</v>
      </c>
      <c r="X673" s="703"/>
    </row>
    <row r="674" spans="1:24" s="5" customFormat="1" ht="29.25" hidden="1" customHeight="1" outlineLevel="2" thickBot="1" x14ac:dyDescent="0.3">
      <c r="A674" s="763"/>
      <c r="B674" s="766"/>
      <c r="C674" s="310" t="s">
        <v>896</v>
      </c>
      <c r="D674" s="311"/>
      <c r="E674" s="311"/>
      <c r="F674" s="312"/>
      <c r="G674" s="320" t="s">
        <v>1175</v>
      </c>
      <c r="H674" s="310" t="s">
        <v>372</v>
      </c>
      <c r="I674" s="527"/>
      <c r="J674" s="314">
        <v>2</v>
      </c>
      <c r="K674" s="571"/>
      <c r="L674" s="572"/>
      <c r="M674" s="221" t="str">
        <f t="shared" si="131"/>
        <v/>
      </c>
      <c r="N674" s="62" t="str">
        <f t="shared" si="134"/>
        <v/>
      </c>
      <c r="O674" s="119"/>
      <c r="P674" s="64" t="str">
        <f t="shared" si="135"/>
        <v/>
      </c>
      <c r="Q674" s="65"/>
      <c r="R674" s="66"/>
      <c r="S674" s="67" t="str">
        <f t="shared" si="136"/>
        <v/>
      </c>
      <c r="T674" s="68" t="str">
        <f t="shared" si="132"/>
        <v>Sin Iniciar</v>
      </c>
      <c r="U674" s="650" t="str">
        <f t="shared" si="133"/>
        <v>6</v>
      </c>
      <c r="V674" s="120"/>
      <c r="W674" s="71">
        <f t="shared" si="137"/>
        <v>1</v>
      </c>
      <c r="X674" s="703"/>
    </row>
    <row r="675" spans="1:24" s="5" customFormat="1" ht="29.25" hidden="1" customHeight="1" outlineLevel="2" thickBot="1" x14ac:dyDescent="0.3">
      <c r="A675" s="763"/>
      <c r="B675" s="766"/>
      <c r="C675" s="310" t="s">
        <v>896</v>
      </c>
      <c r="D675" s="311"/>
      <c r="E675" s="311"/>
      <c r="F675" s="312"/>
      <c r="G675" s="320" t="s">
        <v>1176</v>
      </c>
      <c r="H675" s="310" t="s">
        <v>372</v>
      </c>
      <c r="I675" s="527"/>
      <c r="J675" s="314">
        <v>10</v>
      </c>
      <c r="K675" s="571"/>
      <c r="L675" s="572"/>
      <c r="M675" s="221" t="str">
        <f t="shared" si="131"/>
        <v/>
      </c>
      <c r="N675" s="62" t="str">
        <f t="shared" si="134"/>
        <v/>
      </c>
      <c r="O675" s="119"/>
      <c r="P675" s="64" t="str">
        <f t="shared" si="135"/>
        <v/>
      </c>
      <c r="Q675" s="65"/>
      <c r="R675" s="66"/>
      <c r="S675" s="67" t="str">
        <f t="shared" si="136"/>
        <v/>
      </c>
      <c r="T675" s="68" t="str">
        <f t="shared" si="132"/>
        <v>Sin Iniciar</v>
      </c>
      <c r="U675" s="650" t="str">
        <f t="shared" si="133"/>
        <v>6</v>
      </c>
      <c r="V675" s="120"/>
      <c r="W675" s="71">
        <f t="shared" si="137"/>
        <v>1</v>
      </c>
      <c r="X675" s="703"/>
    </row>
    <row r="676" spans="1:24" s="5" customFormat="1" ht="29.25" hidden="1" customHeight="1" outlineLevel="2" thickBot="1" x14ac:dyDescent="0.3">
      <c r="A676" s="763"/>
      <c r="B676" s="766"/>
      <c r="C676" s="310" t="s">
        <v>896</v>
      </c>
      <c r="D676" s="311"/>
      <c r="E676" s="311"/>
      <c r="F676" s="312"/>
      <c r="G676" s="320" t="s">
        <v>1177</v>
      </c>
      <c r="H676" s="310" t="s">
        <v>372</v>
      </c>
      <c r="I676" s="527"/>
      <c r="J676" s="314">
        <v>100</v>
      </c>
      <c r="K676" s="571"/>
      <c r="L676" s="572"/>
      <c r="M676" s="221" t="str">
        <f t="shared" si="131"/>
        <v/>
      </c>
      <c r="N676" s="62" t="str">
        <f t="shared" si="134"/>
        <v/>
      </c>
      <c r="O676" s="119"/>
      <c r="P676" s="64" t="str">
        <f t="shared" si="135"/>
        <v/>
      </c>
      <c r="Q676" s="65"/>
      <c r="R676" s="66"/>
      <c r="S676" s="67" t="str">
        <f t="shared" si="136"/>
        <v/>
      </c>
      <c r="T676" s="68" t="str">
        <f t="shared" si="132"/>
        <v>Sin Iniciar</v>
      </c>
      <c r="U676" s="650" t="str">
        <f t="shared" si="133"/>
        <v>6</v>
      </c>
      <c r="V676" s="120"/>
      <c r="W676" s="71">
        <f t="shared" si="137"/>
        <v>1</v>
      </c>
      <c r="X676" s="703"/>
    </row>
    <row r="677" spans="1:24" s="5" customFormat="1" ht="29.25" hidden="1" customHeight="1" outlineLevel="2" thickBot="1" x14ac:dyDescent="0.3">
      <c r="A677" s="763"/>
      <c r="B677" s="766"/>
      <c r="C677" s="310" t="s">
        <v>896</v>
      </c>
      <c r="D677" s="311"/>
      <c r="E677" s="311"/>
      <c r="F677" s="312"/>
      <c r="G677" s="320" t="s">
        <v>1178</v>
      </c>
      <c r="H677" s="310" t="s">
        <v>372</v>
      </c>
      <c r="I677" s="527"/>
      <c r="J677" s="314">
        <v>100</v>
      </c>
      <c r="K677" s="571"/>
      <c r="L677" s="572"/>
      <c r="M677" s="221" t="str">
        <f t="shared" si="131"/>
        <v/>
      </c>
      <c r="N677" s="62" t="str">
        <f t="shared" si="134"/>
        <v/>
      </c>
      <c r="O677" s="119"/>
      <c r="P677" s="64" t="str">
        <f t="shared" si="135"/>
        <v/>
      </c>
      <c r="Q677" s="65"/>
      <c r="R677" s="66"/>
      <c r="S677" s="67" t="str">
        <f t="shared" si="136"/>
        <v/>
      </c>
      <c r="T677" s="68" t="str">
        <f t="shared" si="132"/>
        <v>Sin Iniciar</v>
      </c>
      <c r="U677" s="650" t="str">
        <f t="shared" si="133"/>
        <v>6</v>
      </c>
      <c r="V677" s="120"/>
      <c r="W677" s="71">
        <f t="shared" si="137"/>
        <v>1</v>
      </c>
      <c r="X677" s="703"/>
    </row>
    <row r="678" spans="1:24" s="5" customFormat="1" ht="29.25" hidden="1" customHeight="1" outlineLevel="2" thickBot="1" x14ac:dyDescent="0.3">
      <c r="A678" s="763"/>
      <c r="B678" s="766"/>
      <c r="C678" s="310" t="s">
        <v>896</v>
      </c>
      <c r="D678" s="311"/>
      <c r="E678" s="311"/>
      <c r="F678" s="312"/>
      <c r="G678" s="320" t="s">
        <v>1179</v>
      </c>
      <c r="H678" s="310" t="s">
        <v>372</v>
      </c>
      <c r="I678" s="527"/>
      <c r="J678" s="314">
        <v>2</v>
      </c>
      <c r="K678" s="571"/>
      <c r="L678" s="572"/>
      <c r="M678" s="221" t="str">
        <f t="shared" si="131"/>
        <v/>
      </c>
      <c r="N678" s="62" t="str">
        <f t="shared" si="134"/>
        <v/>
      </c>
      <c r="O678" s="119"/>
      <c r="P678" s="64" t="str">
        <f t="shared" si="135"/>
        <v/>
      </c>
      <c r="Q678" s="65"/>
      <c r="R678" s="66"/>
      <c r="S678" s="67" t="str">
        <f t="shared" si="136"/>
        <v/>
      </c>
      <c r="T678" s="68" t="str">
        <f t="shared" si="132"/>
        <v>Sin Iniciar</v>
      </c>
      <c r="U678" s="650" t="str">
        <f t="shared" si="133"/>
        <v>6</v>
      </c>
      <c r="V678" s="120"/>
      <c r="W678" s="71">
        <f t="shared" si="137"/>
        <v>1</v>
      </c>
      <c r="X678" s="703"/>
    </row>
    <row r="679" spans="1:24" s="5" customFormat="1" ht="29.25" hidden="1" customHeight="1" outlineLevel="2" thickBot="1" x14ac:dyDescent="0.3">
      <c r="A679" s="763"/>
      <c r="B679" s="766"/>
      <c r="C679" s="310" t="s">
        <v>896</v>
      </c>
      <c r="D679" s="311"/>
      <c r="E679" s="311"/>
      <c r="F679" s="312"/>
      <c r="G679" s="320" t="s">
        <v>1180</v>
      </c>
      <c r="H679" s="310" t="s">
        <v>372</v>
      </c>
      <c r="I679" s="527"/>
      <c r="J679" s="314">
        <v>2</v>
      </c>
      <c r="K679" s="571"/>
      <c r="L679" s="572"/>
      <c r="M679" s="221" t="str">
        <f t="shared" si="131"/>
        <v/>
      </c>
      <c r="N679" s="62" t="str">
        <f t="shared" si="134"/>
        <v/>
      </c>
      <c r="O679" s="119"/>
      <c r="P679" s="64" t="str">
        <f t="shared" si="135"/>
        <v/>
      </c>
      <c r="Q679" s="65"/>
      <c r="R679" s="66"/>
      <c r="S679" s="67" t="str">
        <f t="shared" si="136"/>
        <v/>
      </c>
      <c r="T679" s="68" t="str">
        <f t="shared" si="132"/>
        <v>Sin Iniciar</v>
      </c>
      <c r="U679" s="650" t="str">
        <f t="shared" si="133"/>
        <v>6</v>
      </c>
      <c r="V679" s="120"/>
      <c r="W679" s="71">
        <f t="shared" si="137"/>
        <v>1</v>
      </c>
      <c r="X679" s="703"/>
    </row>
    <row r="680" spans="1:24" s="5" customFormat="1" ht="29.25" hidden="1" customHeight="1" outlineLevel="2" thickBot="1" x14ac:dyDescent="0.3">
      <c r="A680" s="763"/>
      <c r="B680" s="766"/>
      <c r="C680" s="310" t="s">
        <v>896</v>
      </c>
      <c r="D680" s="311"/>
      <c r="E680" s="311"/>
      <c r="F680" s="312"/>
      <c r="G680" s="320" t="s">
        <v>1181</v>
      </c>
      <c r="H680" s="310" t="s">
        <v>372</v>
      </c>
      <c r="I680" s="527"/>
      <c r="J680" s="314">
        <v>2</v>
      </c>
      <c r="K680" s="571"/>
      <c r="L680" s="572"/>
      <c r="M680" s="221" t="str">
        <f t="shared" si="131"/>
        <v/>
      </c>
      <c r="N680" s="62" t="str">
        <f t="shared" si="134"/>
        <v/>
      </c>
      <c r="O680" s="119"/>
      <c r="P680" s="64" t="str">
        <f t="shared" si="135"/>
        <v/>
      </c>
      <c r="Q680" s="65"/>
      <c r="R680" s="66"/>
      <c r="S680" s="67" t="str">
        <f t="shared" si="136"/>
        <v/>
      </c>
      <c r="T680" s="68" t="str">
        <f t="shared" si="132"/>
        <v>Sin Iniciar</v>
      </c>
      <c r="U680" s="650" t="str">
        <f t="shared" si="133"/>
        <v>6</v>
      </c>
      <c r="V680" s="120"/>
      <c r="W680" s="71">
        <f t="shared" si="137"/>
        <v>1</v>
      </c>
      <c r="X680" s="703"/>
    </row>
    <row r="681" spans="1:24" s="5" customFormat="1" ht="29.25" hidden="1" customHeight="1" outlineLevel="2" thickBot="1" x14ac:dyDescent="0.3">
      <c r="A681" s="763"/>
      <c r="B681" s="766"/>
      <c r="C681" s="310" t="s">
        <v>896</v>
      </c>
      <c r="D681" s="311"/>
      <c r="E681" s="311"/>
      <c r="F681" s="312"/>
      <c r="G681" s="320" t="s">
        <v>1182</v>
      </c>
      <c r="H681" s="310" t="s">
        <v>372</v>
      </c>
      <c r="I681" s="527"/>
      <c r="J681" s="314">
        <v>1</v>
      </c>
      <c r="K681" s="571"/>
      <c r="L681" s="572"/>
      <c r="M681" s="221" t="str">
        <f t="shared" si="131"/>
        <v/>
      </c>
      <c r="N681" s="62" t="str">
        <f t="shared" si="134"/>
        <v/>
      </c>
      <c r="O681" s="119"/>
      <c r="P681" s="64" t="str">
        <f t="shared" si="135"/>
        <v/>
      </c>
      <c r="Q681" s="65"/>
      <c r="R681" s="66"/>
      <c r="S681" s="67" t="str">
        <f t="shared" si="136"/>
        <v/>
      </c>
      <c r="T681" s="68" t="str">
        <f t="shared" si="132"/>
        <v>Sin Iniciar</v>
      </c>
      <c r="U681" s="650" t="str">
        <f t="shared" si="133"/>
        <v>6</v>
      </c>
      <c r="V681" s="120"/>
      <c r="W681" s="71">
        <f t="shared" si="137"/>
        <v>1</v>
      </c>
      <c r="X681" s="703"/>
    </row>
    <row r="682" spans="1:24" s="5" customFormat="1" ht="29.25" hidden="1" customHeight="1" outlineLevel="2" thickBot="1" x14ac:dyDescent="0.3">
      <c r="A682" s="763"/>
      <c r="B682" s="766"/>
      <c r="C682" s="310" t="s">
        <v>896</v>
      </c>
      <c r="D682" s="311"/>
      <c r="E682" s="311"/>
      <c r="F682" s="312"/>
      <c r="G682" s="320" t="s">
        <v>1183</v>
      </c>
      <c r="H682" s="310" t="s">
        <v>372</v>
      </c>
      <c r="I682" s="527"/>
      <c r="J682" s="314">
        <v>1</v>
      </c>
      <c r="K682" s="571"/>
      <c r="L682" s="572"/>
      <c r="M682" s="221" t="str">
        <f t="shared" si="131"/>
        <v/>
      </c>
      <c r="N682" s="62" t="str">
        <f t="shared" si="134"/>
        <v/>
      </c>
      <c r="O682" s="119"/>
      <c r="P682" s="64" t="str">
        <f t="shared" si="135"/>
        <v/>
      </c>
      <c r="Q682" s="65"/>
      <c r="R682" s="66"/>
      <c r="S682" s="67" t="str">
        <f t="shared" si="136"/>
        <v/>
      </c>
      <c r="T682" s="68" t="str">
        <f t="shared" si="132"/>
        <v>Sin Iniciar</v>
      </c>
      <c r="U682" s="650" t="str">
        <f t="shared" si="133"/>
        <v>6</v>
      </c>
      <c r="V682" s="120"/>
      <c r="W682" s="71">
        <f t="shared" si="137"/>
        <v>1</v>
      </c>
      <c r="X682" s="703"/>
    </row>
    <row r="683" spans="1:24" s="5" customFormat="1" ht="29.25" hidden="1" customHeight="1" outlineLevel="2" thickBot="1" x14ac:dyDescent="0.3">
      <c r="A683" s="763"/>
      <c r="B683" s="766"/>
      <c r="C683" s="310" t="s">
        <v>896</v>
      </c>
      <c r="D683" s="311"/>
      <c r="E683" s="311"/>
      <c r="F683" s="312"/>
      <c r="G683" s="320" t="s">
        <v>1184</v>
      </c>
      <c r="H683" s="310" t="s">
        <v>372</v>
      </c>
      <c r="I683" s="527"/>
      <c r="J683" s="314">
        <v>10</v>
      </c>
      <c r="K683" s="571"/>
      <c r="L683" s="572"/>
      <c r="M683" s="221" t="str">
        <f t="shared" si="131"/>
        <v/>
      </c>
      <c r="N683" s="62" t="str">
        <f t="shared" si="134"/>
        <v/>
      </c>
      <c r="O683" s="119"/>
      <c r="P683" s="64" t="str">
        <f t="shared" si="135"/>
        <v/>
      </c>
      <c r="Q683" s="65"/>
      <c r="R683" s="66"/>
      <c r="S683" s="67" t="str">
        <f t="shared" si="136"/>
        <v/>
      </c>
      <c r="T683" s="68" t="str">
        <f t="shared" si="132"/>
        <v>Sin Iniciar</v>
      </c>
      <c r="U683" s="650" t="str">
        <f t="shared" si="133"/>
        <v>6</v>
      </c>
      <c r="V683" s="120"/>
      <c r="W683" s="71">
        <f t="shared" si="137"/>
        <v>1</v>
      </c>
      <c r="X683" s="703"/>
    </row>
    <row r="684" spans="1:24" s="5" customFormat="1" ht="29.25" hidden="1" customHeight="1" outlineLevel="2" thickBot="1" x14ac:dyDescent="0.3">
      <c r="A684" s="763"/>
      <c r="B684" s="766"/>
      <c r="C684" s="310" t="s">
        <v>896</v>
      </c>
      <c r="D684" s="311"/>
      <c r="E684" s="311"/>
      <c r="F684" s="312"/>
      <c r="G684" s="320" t="s">
        <v>1185</v>
      </c>
      <c r="H684" s="310" t="s">
        <v>372</v>
      </c>
      <c r="I684" s="527"/>
      <c r="J684" s="314">
        <v>20</v>
      </c>
      <c r="K684" s="571"/>
      <c r="L684" s="572"/>
      <c r="M684" s="221" t="str">
        <f t="shared" si="131"/>
        <v/>
      </c>
      <c r="N684" s="62" t="str">
        <f t="shared" si="134"/>
        <v/>
      </c>
      <c r="O684" s="119"/>
      <c r="P684" s="64" t="str">
        <f t="shared" si="135"/>
        <v/>
      </c>
      <c r="Q684" s="65"/>
      <c r="R684" s="66"/>
      <c r="S684" s="67" t="str">
        <f t="shared" si="136"/>
        <v/>
      </c>
      <c r="T684" s="68" t="str">
        <f t="shared" si="132"/>
        <v>Sin Iniciar</v>
      </c>
      <c r="U684" s="650" t="str">
        <f t="shared" si="133"/>
        <v>6</v>
      </c>
      <c r="V684" s="120"/>
      <c r="W684" s="71">
        <f t="shared" si="137"/>
        <v>1</v>
      </c>
      <c r="X684" s="703"/>
    </row>
    <row r="685" spans="1:24" s="5" customFormat="1" ht="29.25" hidden="1" customHeight="1" outlineLevel="2" thickBot="1" x14ac:dyDescent="0.3">
      <c r="A685" s="763"/>
      <c r="B685" s="766"/>
      <c r="C685" s="310" t="s">
        <v>896</v>
      </c>
      <c r="D685" s="311"/>
      <c r="E685" s="311"/>
      <c r="F685" s="312"/>
      <c r="G685" s="320" t="s">
        <v>1186</v>
      </c>
      <c r="H685" s="310" t="s">
        <v>372</v>
      </c>
      <c r="I685" s="527"/>
      <c r="J685" s="314">
        <v>25</v>
      </c>
      <c r="K685" s="571"/>
      <c r="L685" s="572"/>
      <c r="M685" s="221" t="str">
        <f t="shared" si="131"/>
        <v/>
      </c>
      <c r="N685" s="62" t="str">
        <f t="shared" si="134"/>
        <v/>
      </c>
      <c r="O685" s="119"/>
      <c r="P685" s="64" t="str">
        <f t="shared" si="135"/>
        <v/>
      </c>
      <c r="Q685" s="65"/>
      <c r="R685" s="66"/>
      <c r="S685" s="67" t="str">
        <f t="shared" si="136"/>
        <v/>
      </c>
      <c r="T685" s="68" t="str">
        <f t="shared" si="132"/>
        <v>Sin Iniciar</v>
      </c>
      <c r="U685" s="650" t="str">
        <f t="shared" si="133"/>
        <v>6</v>
      </c>
      <c r="V685" s="120"/>
      <c r="W685" s="71">
        <f t="shared" si="137"/>
        <v>1</v>
      </c>
      <c r="X685" s="703"/>
    </row>
    <row r="686" spans="1:24" s="5" customFormat="1" ht="29.25" hidden="1" customHeight="1" outlineLevel="2" thickBot="1" x14ac:dyDescent="0.3">
      <c r="A686" s="763"/>
      <c r="B686" s="766"/>
      <c r="C686" s="310" t="s">
        <v>896</v>
      </c>
      <c r="D686" s="311"/>
      <c r="E686" s="311"/>
      <c r="F686" s="312"/>
      <c r="G686" s="320" t="s">
        <v>1187</v>
      </c>
      <c r="H686" s="310" t="s">
        <v>372</v>
      </c>
      <c r="I686" s="527"/>
      <c r="J686" s="314">
        <v>25</v>
      </c>
      <c r="K686" s="571"/>
      <c r="L686" s="572"/>
      <c r="M686" s="221" t="str">
        <f t="shared" si="131"/>
        <v/>
      </c>
      <c r="N686" s="62" t="str">
        <f t="shared" si="134"/>
        <v/>
      </c>
      <c r="O686" s="119"/>
      <c r="P686" s="64" t="str">
        <f t="shared" si="135"/>
        <v/>
      </c>
      <c r="Q686" s="65"/>
      <c r="R686" s="66"/>
      <c r="S686" s="67" t="str">
        <f t="shared" si="136"/>
        <v/>
      </c>
      <c r="T686" s="68" t="str">
        <f t="shared" si="132"/>
        <v>Sin Iniciar</v>
      </c>
      <c r="U686" s="650" t="str">
        <f t="shared" si="133"/>
        <v>6</v>
      </c>
      <c r="V686" s="120"/>
      <c r="W686" s="71">
        <f t="shared" si="137"/>
        <v>1</v>
      </c>
      <c r="X686" s="703"/>
    </row>
    <row r="687" spans="1:24" s="5" customFormat="1" ht="29.25" hidden="1" customHeight="1" outlineLevel="2" thickBot="1" x14ac:dyDescent="0.3">
      <c r="A687" s="763"/>
      <c r="B687" s="766"/>
      <c r="C687" s="310" t="s">
        <v>896</v>
      </c>
      <c r="D687" s="311"/>
      <c r="E687" s="311"/>
      <c r="F687" s="312"/>
      <c r="G687" s="320" t="s">
        <v>1188</v>
      </c>
      <c r="H687" s="310" t="s">
        <v>372</v>
      </c>
      <c r="I687" s="527"/>
      <c r="J687" s="314">
        <v>25</v>
      </c>
      <c r="K687" s="571"/>
      <c r="L687" s="572"/>
      <c r="M687" s="221" t="str">
        <f t="shared" si="131"/>
        <v/>
      </c>
      <c r="N687" s="62" t="str">
        <f t="shared" si="134"/>
        <v/>
      </c>
      <c r="O687" s="119"/>
      <c r="P687" s="64" t="str">
        <f t="shared" si="135"/>
        <v/>
      </c>
      <c r="Q687" s="65"/>
      <c r="R687" s="66"/>
      <c r="S687" s="67" t="str">
        <f t="shared" si="136"/>
        <v/>
      </c>
      <c r="T687" s="68" t="str">
        <f t="shared" si="132"/>
        <v>Sin Iniciar</v>
      </c>
      <c r="U687" s="650" t="str">
        <f t="shared" si="133"/>
        <v>6</v>
      </c>
      <c r="V687" s="120"/>
      <c r="W687" s="71">
        <f t="shared" si="137"/>
        <v>1</v>
      </c>
      <c r="X687" s="703"/>
    </row>
    <row r="688" spans="1:24" s="5" customFormat="1" ht="29.25" hidden="1" customHeight="1" outlineLevel="2" thickBot="1" x14ac:dyDescent="0.3">
      <c r="A688" s="763"/>
      <c r="B688" s="766"/>
      <c r="C688" s="310" t="s">
        <v>896</v>
      </c>
      <c r="D688" s="311"/>
      <c r="E688" s="311"/>
      <c r="F688" s="312"/>
      <c r="G688" s="320" t="s">
        <v>1189</v>
      </c>
      <c r="H688" s="310" t="s">
        <v>372</v>
      </c>
      <c r="I688" s="527"/>
      <c r="J688" s="314">
        <v>25</v>
      </c>
      <c r="K688" s="571"/>
      <c r="L688" s="572"/>
      <c r="M688" s="221" t="str">
        <f t="shared" si="131"/>
        <v/>
      </c>
      <c r="N688" s="62" t="str">
        <f t="shared" si="134"/>
        <v/>
      </c>
      <c r="O688" s="119"/>
      <c r="P688" s="64" t="str">
        <f t="shared" si="135"/>
        <v/>
      </c>
      <c r="Q688" s="65"/>
      <c r="R688" s="66"/>
      <c r="S688" s="67" t="str">
        <f t="shared" si="136"/>
        <v/>
      </c>
      <c r="T688" s="68" t="str">
        <f t="shared" si="132"/>
        <v>Sin Iniciar</v>
      </c>
      <c r="U688" s="650" t="str">
        <f t="shared" si="133"/>
        <v>6</v>
      </c>
      <c r="V688" s="120"/>
      <c r="W688" s="71">
        <f t="shared" si="137"/>
        <v>1</v>
      </c>
      <c r="X688" s="703"/>
    </row>
    <row r="689" spans="1:24" s="5" customFormat="1" ht="29.25" hidden="1" customHeight="1" outlineLevel="2" thickBot="1" x14ac:dyDescent="0.3">
      <c r="A689" s="763"/>
      <c r="B689" s="766"/>
      <c r="C689" s="310" t="s">
        <v>896</v>
      </c>
      <c r="D689" s="311"/>
      <c r="E689" s="311"/>
      <c r="F689" s="312"/>
      <c r="G689" s="320" t="s">
        <v>1190</v>
      </c>
      <c r="H689" s="310" t="s">
        <v>372</v>
      </c>
      <c r="I689" s="527"/>
      <c r="J689" s="314">
        <v>25</v>
      </c>
      <c r="K689" s="571"/>
      <c r="L689" s="572"/>
      <c r="M689" s="221" t="str">
        <f t="shared" si="131"/>
        <v/>
      </c>
      <c r="N689" s="62" t="str">
        <f t="shared" si="134"/>
        <v/>
      </c>
      <c r="O689" s="119"/>
      <c r="P689" s="64" t="str">
        <f t="shared" si="135"/>
        <v/>
      </c>
      <c r="Q689" s="65"/>
      <c r="R689" s="66"/>
      <c r="S689" s="67" t="str">
        <f t="shared" si="136"/>
        <v/>
      </c>
      <c r="T689" s="68" t="str">
        <f t="shared" si="132"/>
        <v>Sin Iniciar</v>
      </c>
      <c r="U689" s="650" t="str">
        <f t="shared" si="133"/>
        <v>6</v>
      </c>
      <c r="V689" s="120"/>
      <c r="W689" s="71">
        <f t="shared" si="137"/>
        <v>1</v>
      </c>
      <c r="X689" s="703"/>
    </row>
    <row r="690" spans="1:24" s="5" customFormat="1" ht="29.25" hidden="1" customHeight="1" outlineLevel="2" thickBot="1" x14ac:dyDescent="0.3">
      <c r="A690" s="763"/>
      <c r="B690" s="766"/>
      <c r="C690" s="310" t="s">
        <v>896</v>
      </c>
      <c r="D690" s="311"/>
      <c r="E690" s="311"/>
      <c r="F690" s="312"/>
      <c r="G690" s="320" t="s">
        <v>1191</v>
      </c>
      <c r="H690" s="310" t="s">
        <v>372</v>
      </c>
      <c r="I690" s="527"/>
      <c r="J690" s="314">
        <v>30</v>
      </c>
      <c r="K690" s="571"/>
      <c r="L690" s="572"/>
      <c r="M690" s="221" t="str">
        <f t="shared" si="131"/>
        <v/>
      </c>
      <c r="N690" s="62" t="str">
        <f t="shared" si="134"/>
        <v/>
      </c>
      <c r="O690" s="119"/>
      <c r="P690" s="64" t="str">
        <f t="shared" si="135"/>
        <v/>
      </c>
      <c r="Q690" s="65"/>
      <c r="R690" s="66"/>
      <c r="S690" s="67" t="str">
        <f t="shared" si="136"/>
        <v/>
      </c>
      <c r="T690" s="68" t="str">
        <f t="shared" si="132"/>
        <v>Sin Iniciar</v>
      </c>
      <c r="U690" s="650" t="str">
        <f t="shared" si="133"/>
        <v>6</v>
      </c>
      <c r="V690" s="120"/>
      <c r="W690" s="71">
        <f t="shared" si="137"/>
        <v>1</v>
      </c>
      <c r="X690" s="703"/>
    </row>
    <row r="691" spans="1:24" s="5" customFormat="1" ht="29.25" hidden="1" customHeight="1" outlineLevel="2" thickBot="1" x14ac:dyDescent="0.3">
      <c r="A691" s="763"/>
      <c r="B691" s="766"/>
      <c r="C691" s="310" t="s">
        <v>896</v>
      </c>
      <c r="D691" s="311"/>
      <c r="E691" s="311"/>
      <c r="F691" s="312"/>
      <c r="G691" s="320" t="s">
        <v>1192</v>
      </c>
      <c r="H691" s="310" t="s">
        <v>372</v>
      </c>
      <c r="I691" s="527"/>
      <c r="J691" s="314">
        <v>10</v>
      </c>
      <c r="K691" s="571"/>
      <c r="L691" s="572"/>
      <c r="M691" s="221" t="str">
        <f t="shared" si="131"/>
        <v/>
      </c>
      <c r="N691" s="62" t="str">
        <f t="shared" si="134"/>
        <v/>
      </c>
      <c r="O691" s="119"/>
      <c r="P691" s="64" t="str">
        <f t="shared" si="135"/>
        <v/>
      </c>
      <c r="Q691" s="65"/>
      <c r="R691" s="66"/>
      <c r="S691" s="67" t="str">
        <f t="shared" si="136"/>
        <v/>
      </c>
      <c r="T691" s="68" t="str">
        <f t="shared" si="132"/>
        <v>Sin Iniciar</v>
      </c>
      <c r="U691" s="650" t="str">
        <f t="shared" si="133"/>
        <v>6</v>
      </c>
      <c r="V691" s="120"/>
      <c r="W691" s="71">
        <f t="shared" si="137"/>
        <v>1</v>
      </c>
      <c r="X691" s="703"/>
    </row>
    <row r="692" spans="1:24" s="5" customFormat="1" ht="29.25" hidden="1" customHeight="1" outlineLevel="2" thickBot="1" x14ac:dyDescent="0.3">
      <c r="A692" s="763"/>
      <c r="B692" s="766"/>
      <c r="C692" s="310" t="s">
        <v>896</v>
      </c>
      <c r="D692" s="311"/>
      <c r="E692" s="311"/>
      <c r="F692" s="312"/>
      <c r="G692" s="320" t="s">
        <v>1193</v>
      </c>
      <c r="H692" s="310" t="s">
        <v>372</v>
      </c>
      <c r="I692" s="527"/>
      <c r="J692" s="314">
        <v>10</v>
      </c>
      <c r="K692" s="571"/>
      <c r="L692" s="572"/>
      <c r="M692" s="221" t="str">
        <f t="shared" ref="M692:M755" si="138">+IF(D692="","",IF(MONTH($C$2)&lt;MONTH(D692),"",E692-D692))</f>
        <v/>
      </c>
      <c r="N692" s="62" t="str">
        <f t="shared" si="134"/>
        <v/>
      </c>
      <c r="O692" s="119"/>
      <c r="P692" s="64" t="str">
        <f t="shared" si="135"/>
        <v/>
      </c>
      <c r="Q692" s="65"/>
      <c r="R692" s="66"/>
      <c r="S692" s="67" t="str">
        <f t="shared" si="136"/>
        <v/>
      </c>
      <c r="T692" s="68" t="str">
        <f t="shared" ref="T692:T755" si="139">+IF(S692="","Sin Iniciar",IF(S692&lt;0.6,"Crítico",IF(S692&lt;0.9,"En Proceso",IF(AND(P692=1,Q692=1,S692=1),"Terminado","Normal"))))</f>
        <v>Sin Iniciar</v>
      </c>
      <c r="U692" s="650" t="str">
        <f t="shared" ref="U692:U755" si="140">+IF(T692="","",IF(T692="Sin Iniciar","6",IF(T692="Crítico","L",IF(T692="En Proceso","K",IF(T692="Normal","J","B")))))</f>
        <v>6</v>
      </c>
      <c r="V692" s="120"/>
      <c r="W692" s="71">
        <f t="shared" si="137"/>
        <v>1</v>
      </c>
      <c r="X692" s="703"/>
    </row>
    <row r="693" spans="1:24" s="5" customFormat="1" ht="29.25" hidden="1" customHeight="1" outlineLevel="2" thickBot="1" x14ac:dyDescent="0.3">
      <c r="A693" s="763"/>
      <c r="B693" s="766"/>
      <c r="C693" s="310" t="s">
        <v>896</v>
      </c>
      <c r="D693" s="311"/>
      <c r="E693" s="311"/>
      <c r="F693" s="312"/>
      <c r="G693" s="320" t="s">
        <v>1194</v>
      </c>
      <c r="H693" s="310" t="s">
        <v>372</v>
      </c>
      <c r="I693" s="527"/>
      <c r="J693" s="314">
        <v>3</v>
      </c>
      <c r="K693" s="571"/>
      <c r="L693" s="572"/>
      <c r="M693" s="221" t="str">
        <f t="shared" si="138"/>
        <v/>
      </c>
      <c r="N693" s="62" t="str">
        <f t="shared" si="134"/>
        <v/>
      </c>
      <c r="O693" s="119"/>
      <c r="P693" s="64" t="str">
        <f t="shared" si="135"/>
        <v/>
      </c>
      <c r="Q693" s="65"/>
      <c r="R693" s="66"/>
      <c r="S693" s="67" t="str">
        <f t="shared" si="136"/>
        <v/>
      </c>
      <c r="T693" s="68" t="str">
        <f t="shared" si="139"/>
        <v>Sin Iniciar</v>
      </c>
      <c r="U693" s="650" t="str">
        <f t="shared" si="140"/>
        <v>6</v>
      </c>
      <c r="V693" s="120"/>
      <c r="W693" s="71">
        <f t="shared" si="137"/>
        <v>1</v>
      </c>
      <c r="X693" s="703"/>
    </row>
    <row r="694" spans="1:24" s="5" customFormat="1" ht="29.25" hidden="1" customHeight="1" outlineLevel="2" thickBot="1" x14ac:dyDescent="0.3">
      <c r="A694" s="763"/>
      <c r="B694" s="766"/>
      <c r="C694" s="310" t="s">
        <v>896</v>
      </c>
      <c r="D694" s="311"/>
      <c r="E694" s="311"/>
      <c r="F694" s="312"/>
      <c r="G694" s="320" t="s">
        <v>1195</v>
      </c>
      <c r="H694" s="310" t="s">
        <v>372</v>
      </c>
      <c r="I694" s="527"/>
      <c r="J694" s="314">
        <v>60</v>
      </c>
      <c r="K694" s="571"/>
      <c r="L694" s="572"/>
      <c r="M694" s="221" t="str">
        <f t="shared" si="138"/>
        <v/>
      </c>
      <c r="N694" s="62" t="str">
        <f t="shared" si="134"/>
        <v/>
      </c>
      <c r="O694" s="119"/>
      <c r="P694" s="64" t="str">
        <f t="shared" si="135"/>
        <v/>
      </c>
      <c r="Q694" s="65"/>
      <c r="R694" s="66"/>
      <c r="S694" s="67" t="str">
        <f t="shared" si="136"/>
        <v/>
      </c>
      <c r="T694" s="68" t="str">
        <f t="shared" si="139"/>
        <v>Sin Iniciar</v>
      </c>
      <c r="U694" s="650" t="str">
        <f t="shared" si="140"/>
        <v>6</v>
      </c>
      <c r="V694" s="120"/>
      <c r="W694" s="71">
        <f t="shared" si="137"/>
        <v>1</v>
      </c>
      <c r="X694" s="703"/>
    </row>
    <row r="695" spans="1:24" s="5" customFormat="1" ht="29.25" hidden="1" customHeight="1" outlineLevel="2" thickBot="1" x14ac:dyDescent="0.3">
      <c r="A695" s="763"/>
      <c r="B695" s="766"/>
      <c r="C695" s="310" t="s">
        <v>896</v>
      </c>
      <c r="D695" s="311"/>
      <c r="E695" s="311"/>
      <c r="F695" s="312"/>
      <c r="G695" s="320" t="s">
        <v>1196</v>
      </c>
      <c r="H695" s="310" t="s">
        <v>372</v>
      </c>
      <c r="I695" s="527"/>
      <c r="J695" s="314">
        <v>10</v>
      </c>
      <c r="K695" s="571"/>
      <c r="L695" s="572"/>
      <c r="M695" s="221" t="str">
        <f t="shared" si="138"/>
        <v/>
      </c>
      <c r="N695" s="62" t="str">
        <f t="shared" si="134"/>
        <v/>
      </c>
      <c r="O695" s="119"/>
      <c r="P695" s="64" t="str">
        <f t="shared" si="135"/>
        <v/>
      </c>
      <c r="Q695" s="65"/>
      <c r="R695" s="66"/>
      <c r="S695" s="67" t="str">
        <f t="shared" si="136"/>
        <v/>
      </c>
      <c r="T695" s="68" t="str">
        <f t="shared" si="139"/>
        <v>Sin Iniciar</v>
      </c>
      <c r="U695" s="650" t="str">
        <f t="shared" si="140"/>
        <v>6</v>
      </c>
      <c r="V695" s="120"/>
      <c r="W695" s="71">
        <f t="shared" si="137"/>
        <v>1</v>
      </c>
      <c r="X695" s="703"/>
    </row>
    <row r="696" spans="1:24" s="5" customFormat="1" ht="29.25" hidden="1" customHeight="1" outlineLevel="2" thickBot="1" x14ac:dyDescent="0.3">
      <c r="A696" s="763"/>
      <c r="B696" s="766"/>
      <c r="C696" s="310" t="s">
        <v>896</v>
      </c>
      <c r="D696" s="311"/>
      <c r="E696" s="311"/>
      <c r="F696" s="312"/>
      <c r="G696" s="320" t="s">
        <v>1197</v>
      </c>
      <c r="H696" s="310" t="s">
        <v>372</v>
      </c>
      <c r="I696" s="527"/>
      <c r="J696" s="314">
        <v>3</v>
      </c>
      <c r="K696" s="571"/>
      <c r="L696" s="572"/>
      <c r="M696" s="221" t="str">
        <f t="shared" si="138"/>
        <v/>
      </c>
      <c r="N696" s="62" t="str">
        <f t="shared" si="134"/>
        <v/>
      </c>
      <c r="O696" s="119"/>
      <c r="P696" s="64" t="str">
        <f t="shared" si="135"/>
        <v/>
      </c>
      <c r="Q696" s="65"/>
      <c r="R696" s="66"/>
      <c r="S696" s="67" t="str">
        <f t="shared" si="136"/>
        <v/>
      </c>
      <c r="T696" s="68" t="str">
        <f t="shared" si="139"/>
        <v>Sin Iniciar</v>
      </c>
      <c r="U696" s="650" t="str">
        <f t="shared" si="140"/>
        <v>6</v>
      </c>
      <c r="V696" s="120"/>
      <c r="W696" s="71">
        <f t="shared" si="137"/>
        <v>1</v>
      </c>
      <c r="X696" s="703"/>
    </row>
    <row r="697" spans="1:24" s="5" customFormat="1" ht="29.25" hidden="1" customHeight="1" outlineLevel="2" thickBot="1" x14ac:dyDescent="0.3">
      <c r="A697" s="763"/>
      <c r="B697" s="766"/>
      <c r="C697" s="310" t="s">
        <v>896</v>
      </c>
      <c r="D697" s="311"/>
      <c r="E697" s="311"/>
      <c r="F697" s="312"/>
      <c r="G697" s="320" t="s">
        <v>1198</v>
      </c>
      <c r="H697" s="310" t="s">
        <v>372</v>
      </c>
      <c r="I697" s="527"/>
      <c r="J697" s="314">
        <v>40</v>
      </c>
      <c r="K697" s="571"/>
      <c r="L697" s="572"/>
      <c r="M697" s="221" t="str">
        <f t="shared" si="138"/>
        <v/>
      </c>
      <c r="N697" s="62" t="str">
        <f t="shared" si="134"/>
        <v/>
      </c>
      <c r="O697" s="119"/>
      <c r="P697" s="64" t="str">
        <f t="shared" si="135"/>
        <v/>
      </c>
      <c r="Q697" s="65"/>
      <c r="R697" s="66"/>
      <c r="S697" s="67" t="str">
        <f t="shared" si="136"/>
        <v/>
      </c>
      <c r="T697" s="68" t="str">
        <f t="shared" si="139"/>
        <v>Sin Iniciar</v>
      </c>
      <c r="U697" s="650" t="str">
        <f t="shared" si="140"/>
        <v>6</v>
      </c>
      <c r="V697" s="120"/>
      <c r="W697" s="71">
        <f t="shared" si="137"/>
        <v>1</v>
      </c>
      <c r="X697" s="703"/>
    </row>
    <row r="698" spans="1:24" s="5" customFormat="1" ht="29.25" hidden="1" customHeight="1" outlineLevel="2" thickBot="1" x14ac:dyDescent="0.3">
      <c r="A698" s="763"/>
      <c r="B698" s="766"/>
      <c r="C698" s="310" t="s">
        <v>896</v>
      </c>
      <c r="D698" s="311"/>
      <c r="E698" s="311"/>
      <c r="F698" s="312"/>
      <c r="G698" s="320" t="s">
        <v>1199</v>
      </c>
      <c r="H698" s="310" t="s">
        <v>372</v>
      </c>
      <c r="I698" s="527"/>
      <c r="J698" s="314">
        <v>10</v>
      </c>
      <c r="K698" s="571"/>
      <c r="L698" s="572"/>
      <c r="M698" s="221" t="str">
        <f t="shared" si="138"/>
        <v/>
      </c>
      <c r="N698" s="62" t="str">
        <f t="shared" si="134"/>
        <v/>
      </c>
      <c r="O698" s="119"/>
      <c r="P698" s="64" t="str">
        <f t="shared" si="135"/>
        <v/>
      </c>
      <c r="Q698" s="65"/>
      <c r="R698" s="66"/>
      <c r="S698" s="67" t="str">
        <f t="shared" si="136"/>
        <v/>
      </c>
      <c r="T698" s="68" t="str">
        <f t="shared" si="139"/>
        <v>Sin Iniciar</v>
      </c>
      <c r="U698" s="650" t="str">
        <f t="shared" si="140"/>
        <v>6</v>
      </c>
      <c r="V698" s="120"/>
      <c r="W698" s="71">
        <f t="shared" si="137"/>
        <v>1</v>
      </c>
      <c r="X698" s="703"/>
    </row>
    <row r="699" spans="1:24" s="5" customFormat="1" ht="29.25" hidden="1" customHeight="1" outlineLevel="2" thickBot="1" x14ac:dyDescent="0.3">
      <c r="A699" s="763"/>
      <c r="B699" s="766"/>
      <c r="C699" s="310" t="s">
        <v>896</v>
      </c>
      <c r="D699" s="311"/>
      <c r="E699" s="311"/>
      <c r="F699" s="312"/>
      <c r="G699" s="320" t="s">
        <v>1200</v>
      </c>
      <c r="H699" s="310" t="s">
        <v>372</v>
      </c>
      <c r="I699" s="527"/>
      <c r="J699" s="314">
        <v>20</v>
      </c>
      <c r="K699" s="571"/>
      <c r="L699" s="572"/>
      <c r="M699" s="221" t="str">
        <f t="shared" si="138"/>
        <v/>
      </c>
      <c r="N699" s="62" t="str">
        <f t="shared" si="134"/>
        <v/>
      </c>
      <c r="O699" s="119"/>
      <c r="P699" s="64" t="str">
        <f t="shared" si="135"/>
        <v/>
      </c>
      <c r="Q699" s="65"/>
      <c r="R699" s="66"/>
      <c r="S699" s="67" t="str">
        <f t="shared" si="136"/>
        <v/>
      </c>
      <c r="T699" s="68" t="str">
        <f t="shared" si="139"/>
        <v>Sin Iniciar</v>
      </c>
      <c r="U699" s="650" t="str">
        <f t="shared" si="140"/>
        <v>6</v>
      </c>
      <c r="V699" s="120"/>
      <c r="W699" s="71">
        <f t="shared" si="137"/>
        <v>1</v>
      </c>
      <c r="X699" s="703"/>
    </row>
    <row r="700" spans="1:24" s="5" customFormat="1" ht="29.25" hidden="1" customHeight="1" outlineLevel="2" thickBot="1" x14ac:dyDescent="0.3">
      <c r="A700" s="763"/>
      <c r="B700" s="766"/>
      <c r="C700" s="310" t="s">
        <v>896</v>
      </c>
      <c r="D700" s="311"/>
      <c r="E700" s="311"/>
      <c r="F700" s="312"/>
      <c r="G700" s="320" t="s">
        <v>1201</v>
      </c>
      <c r="H700" s="310" t="s">
        <v>372</v>
      </c>
      <c r="I700" s="527"/>
      <c r="J700" s="314">
        <v>25</v>
      </c>
      <c r="K700" s="571"/>
      <c r="L700" s="572"/>
      <c r="M700" s="221" t="str">
        <f t="shared" si="138"/>
        <v/>
      </c>
      <c r="N700" s="62" t="str">
        <f t="shared" si="134"/>
        <v/>
      </c>
      <c r="O700" s="119"/>
      <c r="P700" s="64" t="str">
        <f t="shared" si="135"/>
        <v/>
      </c>
      <c r="Q700" s="65"/>
      <c r="R700" s="66"/>
      <c r="S700" s="67" t="str">
        <f t="shared" si="136"/>
        <v/>
      </c>
      <c r="T700" s="68" t="str">
        <f t="shared" si="139"/>
        <v>Sin Iniciar</v>
      </c>
      <c r="U700" s="650" t="str">
        <f t="shared" si="140"/>
        <v>6</v>
      </c>
      <c r="V700" s="120"/>
      <c r="W700" s="71">
        <f t="shared" si="137"/>
        <v>1</v>
      </c>
      <c r="X700" s="703"/>
    </row>
    <row r="701" spans="1:24" s="5" customFormat="1" ht="29.25" hidden="1" customHeight="1" outlineLevel="2" thickBot="1" x14ac:dyDescent="0.3">
      <c r="A701" s="763"/>
      <c r="B701" s="766"/>
      <c r="C701" s="310" t="s">
        <v>896</v>
      </c>
      <c r="D701" s="311"/>
      <c r="E701" s="311"/>
      <c r="F701" s="312"/>
      <c r="G701" s="320" t="s">
        <v>1202</v>
      </c>
      <c r="H701" s="310" t="s">
        <v>372</v>
      </c>
      <c r="I701" s="527"/>
      <c r="J701" s="314">
        <v>4</v>
      </c>
      <c r="K701" s="571"/>
      <c r="L701" s="572"/>
      <c r="M701" s="221" t="str">
        <f t="shared" si="138"/>
        <v/>
      </c>
      <c r="N701" s="62" t="str">
        <f t="shared" si="134"/>
        <v/>
      </c>
      <c r="O701" s="119"/>
      <c r="P701" s="64" t="str">
        <f t="shared" si="135"/>
        <v/>
      </c>
      <c r="Q701" s="65"/>
      <c r="R701" s="66"/>
      <c r="S701" s="67" t="str">
        <f t="shared" si="136"/>
        <v/>
      </c>
      <c r="T701" s="68" t="str">
        <f t="shared" si="139"/>
        <v>Sin Iniciar</v>
      </c>
      <c r="U701" s="650" t="str">
        <f t="shared" si="140"/>
        <v>6</v>
      </c>
      <c r="V701" s="120"/>
      <c r="W701" s="71">
        <f t="shared" si="137"/>
        <v>1</v>
      </c>
      <c r="X701" s="703"/>
    </row>
    <row r="702" spans="1:24" s="5" customFormat="1" ht="29.25" hidden="1" customHeight="1" outlineLevel="2" thickBot="1" x14ac:dyDescent="0.3">
      <c r="A702" s="763"/>
      <c r="B702" s="766"/>
      <c r="C702" s="310" t="s">
        <v>896</v>
      </c>
      <c r="D702" s="311"/>
      <c r="E702" s="311"/>
      <c r="F702" s="312"/>
      <c r="G702" s="320" t="s">
        <v>1203</v>
      </c>
      <c r="H702" s="310" t="s">
        <v>372</v>
      </c>
      <c r="I702" s="527"/>
      <c r="J702" s="314">
        <v>20</v>
      </c>
      <c r="K702" s="571"/>
      <c r="L702" s="572"/>
      <c r="M702" s="221" t="str">
        <f t="shared" si="138"/>
        <v/>
      </c>
      <c r="N702" s="62" t="str">
        <f t="shared" si="134"/>
        <v/>
      </c>
      <c r="O702" s="119"/>
      <c r="P702" s="64" t="str">
        <f t="shared" si="135"/>
        <v/>
      </c>
      <c r="Q702" s="65"/>
      <c r="R702" s="66"/>
      <c r="S702" s="67" t="str">
        <f t="shared" si="136"/>
        <v/>
      </c>
      <c r="T702" s="68" t="str">
        <f t="shared" si="139"/>
        <v>Sin Iniciar</v>
      </c>
      <c r="U702" s="650" t="str">
        <f t="shared" si="140"/>
        <v>6</v>
      </c>
      <c r="V702" s="120"/>
      <c r="W702" s="71">
        <f t="shared" si="137"/>
        <v>1</v>
      </c>
      <c r="X702" s="703"/>
    </row>
    <row r="703" spans="1:24" s="5" customFormat="1" ht="29.25" hidden="1" customHeight="1" outlineLevel="2" thickBot="1" x14ac:dyDescent="0.3">
      <c r="A703" s="763"/>
      <c r="B703" s="766"/>
      <c r="C703" s="310" t="s">
        <v>896</v>
      </c>
      <c r="D703" s="311"/>
      <c r="E703" s="311"/>
      <c r="F703" s="312"/>
      <c r="G703" s="320" t="s">
        <v>1204</v>
      </c>
      <c r="H703" s="310" t="s">
        <v>372</v>
      </c>
      <c r="I703" s="527"/>
      <c r="J703" s="314">
        <v>10</v>
      </c>
      <c r="K703" s="571"/>
      <c r="L703" s="572"/>
      <c r="M703" s="221" t="str">
        <f t="shared" si="138"/>
        <v/>
      </c>
      <c r="N703" s="62" t="str">
        <f t="shared" si="134"/>
        <v/>
      </c>
      <c r="O703" s="119"/>
      <c r="P703" s="64" t="str">
        <f t="shared" si="135"/>
        <v/>
      </c>
      <c r="Q703" s="65"/>
      <c r="R703" s="66"/>
      <c r="S703" s="67" t="str">
        <f t="shared" si="136"/>
        <v/>
      </c>
      <c r="T703" s="68" t="str">
        <f t="shared" si="139"/>
        <v>Sin Iniciar</v>
      </c>
      <c r="U703" s="650" t="str">
        <f t="shared" si="140"/>
        <v>6</v>
      </c>
      <c r="V703" s="120"/>
      <c r="W703" s="71">
        <f t="shared" si="137"/>
        <v>1</v>
      </c>
      <c r="X703" s="703"/>
    </row>
    <row r="704" spans="1:24" s="5" customFormat="1" ht="29.25" hidden="1" customHeight="1" outlineLevel="2" thickBot="1" x14ac:dyDescent="0.3">
      <c r="A704" s="763"/>
      <c r="B704" s="766"/>
      <c r="C704" s="310" t="s">
        <v>896</v>
      </c>
      <c r="D704" s="311"/>
      <c r="E704" s="311"/>
      <c r="F704" s="312"/>
      <c r="G704" s="320" t="s">
        <v>1205</v>
      </c>
      <c r="H704" s="310" t="s">
        <v>372</v>
      </c>
      <c r="I704" s="527"/>
      <c r="J704" s="314">
        <v>10</v>
      </c>
      <c r="K704" s="571"/>
      <c r="L704" s="572"/>
      <c r="M704" s="221" t="str">
        <f t="shared" si="138"/>
        <v/>
      </c>
      <c r="N704" s="62" t="str">
        <f t="shared" si="134"/>
        <v/>
      </c>
      <c r="O704" s="119"/>
      <c r="P704" s="64" t="str">
        <f t="shared" si="135"/>
        <v/>
      </c>
      <c r="Q704" s="65"/>
      <c r="R704" s="66"/>
      <c r="S704" s="67" t="str">
        <f t="shared" si="136"/>
        <v/>
      </c>
      <c r="T704" s="68" t="str">
        <f t="shared" si="139"/>
        <v>Sin Iniciar</v>
      </c>
      <c r="U704" s="650" t="str">
        <f t="shared" si="140"/>
        <v>6</v>
      </c>
      <c r="V704" s="120"/>
      <c r="W704" s="71">
        <f t="shared" si="137"/>
        <v>1</v>
      </c>
      <c r="X704" s="703"/>
    </row>
    <row r="705" spans="1:24" s="5" customFormat="1" ht="29.25" hidden="1" customHeight="1" outlineLevel="2" thickBot="1" x14ac:dyDescent="0.3">
      <c r="A705" s="763"/>
      <c r="B705" s="766"/>
      <c r="C705" s="310" t="s">
        <v>896</v>
      </c>
      <c r="D705" s="311"/>
      <c r="E705" s="311"/>
      <c r="F705" s="312"/>
      <c r="G705" s="320" t="s">
        <v>1206</v>
      </c>
      <c r="H705" s="310" t="s">
        <v>372</v>
      </c>
      <c r="I705" s="527"/>
      <c r="J705" s="314">
        <v>10</v>
      </c>
      <c r="K705" s="571"/>
      <c r="L705" s="572"/>
      <c r="M705" s="221" t="str">
        <f t="shared" si="138"/>
        <v/>
      </c>
      <c r="N705" s="62" t="str">
        <f t="shared" si="134"/>
        <v/>
      </c>
      <c r="O705" s="119"/>
      <c r="P705" s="64" t="str">
        <f t="shared" si="135"/>
        <v/>
      </c>
      <c r="Q705" s="65"/>
      <c r="R705" s="66"/>
      <c r="S705" s="67" t="str">
        <f t="shared" si="136"/>
        <v/>
      </c>
      <c r="T705" s="68" t="str">
        <f t="shared" si="139"/>
        <v>Sin Iniciar</v>
      </c>
      <c r="U705" s="650" t="str">
        <f t="shared" si="140"/>
        <v>6</v>
      </c>
      <c r="V705" s="120"/>
      <c r="W705" s="71">
        <f t="shared" si="137"/>
        <v>1</v>
      </c>
      <c r="X705" s="703"/>
    </row>
    <row r="706" spans="1:24" s="5" customFormat="1" ht="29.25" hidden="1" customHeight="1" outlineLevel="2" thickBot="1" x14ac:dyDescent="0.3">
      <c r="A706" s="763"/>
      <c r="B706" s="766"/>
      <c r="C706" s="310" t="s">
        <v>896</v>
      </c>
      <c r="D706" s="311"/>
      <c r="E706" s="311"/>
      <c r="F706" s="312"/>
      <c r="G706" s="320" t="s">
        <v>1207</v>
      </c>
      <c r="H706" s="310" t="s">
        <v>372</v>
      </c>
      <c r="I706" s="527"/>
      <c r="J706" s="314">
        <v>10</v>
      </c>
      <c r="K706" s="571"/>
      <c r="L706" s="572"/>
      <c r="M706" s="221" t="str">
        <f t="shared" si="138"/>
        <v/>
      </c>
      <c r="N706" s="62" t="str">
        <f t="shared" si="134"/>
        <v/>
      </c>
      <c r="O706" s="119"/>
      <c r="P706" s="64" t="str">
        <f t="shared" si="135"/>
        <v/>
      </c>
      <c r="Q706" s="65"/>
      <c r="R706" s="66"/>
      <c r="S706" s="67" t="str">
        <f t="shared" si="136"/>
        <v/>
      </c>
      <c r="T706" s="68" t="str">
        <f t="shared" si="139"/>
        <v>Sin Iniciar</v>
      </c>
      <c r="U706" s="650" t="str">
        <f t="shared" si="140"/>
        <v>6</v>
      </c>
      <c r="V706" s="120"/>
      <c r="W706" s="71">
        <f t="shared" si="137"/>
        <v>1</v>
      </c>
      <c r="X706" s="703"/>
    </row>
    <row r="707" spans="1:24" s="5" customFormat="1" ht="29.25" hidden="1" customHeight="1" outlineLevel="2" thickBot="1" x14ac:dyDescent="0.3">
      <c r="A707" s="763"/>
      <c r="B707" s="766"/>
      <c r="C707" s="310" t="s">
        <v>896</v>
      </c>
      <c r="D707" s="311"/>
      <c r="E707" s="311"/>
      <c r="F707" s="312"/>
      <c r="G707" s="320" t="s">
        <v>1208</v>
      </c>
      <c r="H707" s="310" t="s">
        <v>372</v>
      </c>
      <c r="I707" s="527"/>
      <c r="J707" s="314">
        <v>20</v>
      </c>
      <c r="K707" s="571"/>
      <c r="L707" s="572"/>
      <c r="M707" s="221" t="str">
        <f t="shared" si="138"/>
        <v/>
      </c>
      <c r="N707" s="62" t="str">
        <f t="shared" ref="N707:N770" si="141">+IF(D707="","",IF(AND(MONTH($C$2)&gt;=MONTH(D707),MONTH($C$2)&lt;=MONTH(E707)),"X",""))</f>
        <v/>
      </c>
      <c r="O707" s="119"/>
      <c r="P707" s="64" t="str">
        <f t="shared" si="135"/>
        <v/>
      </c>
      <c r="Q707" s="65"/>
      <c r="R707" s="66"/>
      <c r="S707" s="67" t="str">
        <f t="shared" si="136"/>
        <v/>
      </c>
      <c r="T707" s="68" t="str">
        <f t="shared" si="139"/>
        <v>Sin Iniciar</v>
      </c>
      <c r="U707" s="650" t="str">
        <f t="shared" si="140"/>
        <v>6</v>
      </c>
      <c r="V707" s="120"/>
      <c r="W707" s="71">
        <f t="shared" si="137"/>
        <v>1</v>
      </c>
      <c r="X707" s="703"/>
    </row>
    <row r="708" spans="1:24" s="5" customFormat="1" ht="29.25" hidden="1" customHeight="1" outlineLevel="2" thickBot="1" x14ac:dyDescent="0.3">
      <c r="A708" s="763"/>
      <c r="B708" s="766"/>
      <c r="C708" s="310" t="s">
        <v>896</v>
      </c>
      <c r="D708" s="311"/>
      <c r="E708" s="311"/>
      <c r="F708" s="312"/>
      <c r="G708" s="320" t="s">
        <v>1209</v>
      </c>
      <c r="H708" s="310" t="s">
        <v>372</v>
      </c>
      <c r="I708" s="527"/>
      <c r="J708" s="314">
        <v>30</v>
      </c>
      <c r="K708" s="571"/>
      <c r="L708" s="572"/>
      <c r="M708" s="221" t="str">
        <f t="shared" si="138"/>
        <v/>
      </c>
      <c r="N708" s="62" t="str">
        <f t="shared" si="141"/>
        <v/>
      </c>
      <c r="O708" s="119"/>
      <c r="P708" s="64" t="str">
        <f t="shared" si="135"/>
        <v/>
      </c>
      <c r="Q708" s="65"/>
      <c r="R708" s="66"/>
      <c r="S708" s="67" t="str">
        <f t="shared" si="136"/>
        <v/>
      </c>
      <c r="T708" s="68" t="str">
        <f t="shared" si="139"/>
        <v>Sin Iniciar</v>
      </c>
      <c r="U708" s="650" t="str">
        <f t="shared" si="140"/>
        <v>6</v>
      </c>
      <c r="V708" s="120"/>
      <c r="W708" s="71">
        <f t="shared" si="137"/>
        <v>1</v>
      </c>
      <c r="X708" s="703"/>
    </row>
    <row r="709" spans="1:24" s="5" customFormat="1" ht="29.25" hidden="1" customHeight="1" outlineLevel="2" thickBot="1" x14ac:dyDescent="0.3">
      <c r="A709" s="763"/>
      <c r="B709" s="766"/>
      <c r="C709" s="310" t="s">
        <v>896</v>
      </c>
      <c r="D709" s="311"/>
      <c r="E709" s="311"/>
      <c r="F709" s="312"/>
      <c r="G709" s="320" t="s">
        <v>1210</v>
      </c>
      <c r="H709" s="310" t="s">
        <v>372</v>
      </c>
      <c r="I709" s="527"/>
      <c r="J709" s="314">
        <v>30</v>
      </c>
      <c r="K709" s="571"/>
      <c r="L709" s="572"/>
      <c r="M709" s="221" t="str">
        <f t="shared" si="138"/>
        <v/>
      </c>
      <c r="N709" s="62" t="str">
        <f t="shared" si="141"/>
        <v/>
      </c>
      <c r="O709" s="119"/>
      <c r="P709" s="64" t="str">
        <f t="shared" si="135"/>
        <v/>
      </c>
      <c r="Q709" s="65"/>
      <c r="R709" s="66"/>
      <c r="S709" s="67" t="str">
        <f t="shared" si="136"/>
        <v/>
      </c>
      <c r="T709" s="68" t="str">
        <f t="shared" si="139"/>
        <v>Sin Iniciar</v>
      </c>
      <c r="U709" s="650" t="str">
        <f t="shared" si="140"/>
        <v>6</v>
      </c>
      <c r="V709" s="120"/>
      <c r="W709" s="71">
        <f t="shared" si="137"/>
        <v>1</v>
      </c>
      <c r="X709" s="703"/>
    </row>
    <row r="710" spans="1:24" s="5" customFormat="1" ht="29.25" hidden="1" customHeight="1" outlineLevel="2" thickBot="1" x14ac:dyDescent="0.3">
      <c r="A710" s="763"/>
      <c r="B710" s="766"/>
      <c r="C710" s="310" t="s">
        <v>896</v>
      </c>
      <c r="D710" s="311"/>
      <c r="E710" s="311"/>
      <c r="F710" s="312"/>
      <c r="G710" s="320" t="s">
        <v>1211</v>
      </c>
      <c r="H710" s="310" t="s">
        <v>372</v>
      </c>
      <c r="I710" s="527"/>
      <c r="J710" s="314">
        <v>30</v>
      </c>
      <c r="K710" s="571"/>
      <c r="L710" s="572"/>
      <c r="M710" s="221" t="str">
        <f t="shared" si="138"/>
        <v/>
      </c>
      <c r="N710" s="62" t="str">
        <f t="shared" si="141"/>
        <v/>
      </c>
      <c r="O710" s="119"/>
      <c r="P710" s="64" t="str">
        <f t="shared" si="135"/>
        <v/>
      </c>
      <c r="Q710" s="65"/>
      <c r="R710" s="66"/>
      <c r="S710" s="67" t="str">
        <f t="shared" si="136"/>
        <v/>
      </c>
      <c r="T710" s="68" t="str">
        <f t="shared" si="139"/>
        <v>Sin Iniciar</v>
      </c>
      <c r="U710" s="650" t="str">
        <f t="shared" si="140"/>
        <v>6</v>
      </c>
      <c r="V710" s="120"/>
      <c r="W710" s="71">
        <f t="shared" si="137"/>
        <v>1</v>
      </c>
      <c r="X710" s="703"/>
    </row>
    <row r="711" spans="1:24" s="5" customFormat="1" ht="29.25" hidden="1" customHeight="1" outlineLevel="2" thickBot="1" x14ac:dyDescent="0.3">
      <c r="A711" s="763"/>
      <c r="B711" s="766"/>
      <c r="C711" s="310" t="s">
        <v>896</v>
      </c>
      <c r="D711" s="311"/>
      <c r="E711" s="311"/>
      <c r="F711" s="312"/>
      <c r="G711" s="320" t="s">
        <v>1212</v>
      </c>
      <c r="H711" s="310" t="s">
        <v>372</v>
      </c>
      <c r="I711" s="527"/>
      <c r="J711" s="314">
        <v>30</v>
      </c>
      <c r="K711" s="571"/>
      <c r="L711" s="572"/>
      <c r="M711" s="221" t="str">
        <f t="shared" si="138"/>
        <v/>
      </c>
      <c r="N711" s="62" t="str">
        <f t="shared" si="141"/>
        <v/>
      </c>
      <c r="O711" s="119"/>
      <c r="P711" s="64" t="str">
        <f t="shared" si="135"/>
        <v/>
      </c>
      <c r="Q711" s="65"/>
      <c r="R711" s="66"/>
      <c r="S711" s="67" t="str">
        <f t="shared" si="136"/>
        <v/>
      </c>
      <c r="T711" s="68" t="str">
        <f t="shared" si="139"/>
        <v>Sin Iniciar</v>
      </c>
      <c r="U711" s="650" t="str">
        <f t="shared" si="140"/>
        <v>6</v>
      </c>
      <c r="V711" s="120"/>
      <c r="W711" s="71">
        <f t="shared" si="137"/>
        <v>1</v>
      </c>
      <c r="X711" s="703"/>
    </row>
    <row r="712" spans="1:24" s="5" customFormat="1" ht="29.25" hidden="1" customHeight="1" outlineLevel="2" thickBot="1" x14ac:dyDescent="0.3">
      <c r="A712" s="763"/>
      <c r="B712" s="766"/>
      <c r="C712" s="310" t="s">
        <v>896</v>
      </c>
      <c r="D712" s="311"/>
      <c r="E712" s="311"/>
      <c r="F712" s="312"/>
      <c r="G712" s="320" t="s">
        <v>1213</v>
      </c>
      <c r="H712" s="310" t="s">
        <v>372</v>
      </c>
      <c r="I712" s="527"/>
      <c r="J712" s="314">
        <v>30</v>
      </c>
      <c r="K712" s="571"/>
      <c r="L712" s="572"/>
      <c r="M712" s="221" t="str">
        <f t="shared" si="138"/>
        <v/>
      </c>
      <c r="N712" s="62" t="str">
        <f t="shared" si="141"/>
        <v/>
      </c>
      <c r="O712" s="119"/>
      <c r="P712" s="64" t="str">
        <f t="shared" si="135"/>
        <v/>
      </c>
      <c r="Q712" s="65"/>
      <c r="R712" s="66"/>
      <c r="S712" s="67" t="str">
        <f t="shared" si="136"/>
        <v/>
      </c>
      <c r="T712" s="68" t="str">
        <f t="shared" si="139"/>
        <v>Sin Iniciar</v>
      </c>
      <c r="U712" s="650" t="str">
        <f t="shared" si="140"/>
        <v>6</v>
      </c>
      <c r="V712" s="120"/>
      <c r="W712" s="71">
        <f t="shared" si="137"/>
        <v>1</v>
      </c>
      <c r="X712" s="703"/>
    </row>
    <row r="713" spans="1:24" s="5" customFormat="1" ht="29.25" hidden="1" customHeight="1" outlineLevel="2" thickBot="1" x14ac:dyDescent="0.3">
      <c r="A713" s="763"/>
      <c r="B713" s="766"/>
      <c r="C713" s="310" t="s">
        <v>896</v>
      </c>
      <c r="D713" s="311"/>
      <c r="E713" s="311"/>
      <c r="F713" s="312"/>
      <c r="G713" s="320" t="s">
        <v>1214</v>
      </c>
      <c r="H713" s="310" t="s">
        <v>372</v>
      </c>
      <c r="I713" s="527"/>
      <c r="J713" s="314">
        <v>30</v>
      </c>
      <c r="K713" s="571"/>
      <c r="L713" s="572"/>
      <c r="M713" s="221" t="str">
        <f t="shared" si="138"/>
        <v/>
      </c>
      <c r="N713" s="62" t="str">
        <f t="shared" si="141"/>
        <v/>
      </c>
      <c r="O713" s="119"/>
      <c r="P713" s="64" t="str">
        <f t="shared" ref="P713:P776" si="142">+IF(N713="","",IFERROR(IF(MONTH($C$2)&lt;MONTH(D713),"",IF(E713&lt;$C$2,1,IF(D713&lt;$C$2,($C$2-D713)/(E713-D713),0))),0))</f>
        <v/>
      </c>
      <c r="Q713" s="65"/>
      <c r="R713" s="66"/>
      <c r="S713" s="67" t="str">
        <f t="shared" ref="S713:S776" si="143">IF(P713="","",IF(Q713&gt;P713,1,(Q713/P713)))</f>
        <v/>
      </c>
      <c r="T713" s="68" t="str">
        <f t="shared" si="139"/>
        <v>Sin Iniciar</v>
      </c>
      <c r="U713" s="650" t="str">
        <f t="shared" si="140"/>
        <v>6</v>
      </c>
      <c r="V713" s="120"/>
      <c r="W713" s="71">
        <f t="shared" si="137"/>
        <v>1</v>
      </c>
      <c r="X713" s="703"/>
    </row>
    <row r="714" spans="1:24" s="5" customFormat="1" ht="29.25" hidden="1" customHeight="1" outlineLevel="2" thickBot="1" x14ac:dyDescent="0.3">
      <c r="A714" s="763"/>
      <c r="B714" s="766"/>
      <c r="C714" s="310" t="s">
        <v>896</v>
      </c>
      <c r="D714" s="311"/>
      <c r="E714" s="311"/>
      <c r="F714" s="312"/>
      <c r="G714" s="320" t="s">
        <v>1215</v>
      </c>
      <c r="H714" s="310" t="s">
        <v>372</v>
      </c>
      <c r="I714" s="527"/>
      <c r="J714" s="314">
        <v>30</v>
      </c>
      <c r="K714" s="571"/>
      <c r="L714" s="572"/>
      <c r="M714" s="221" t="str">
        <f t="shared" si="138"/>
        <v/>
      </c>
      <c r="N714" s="62" t="str">
        <f t="shared" si="141"/>
        <v/>
      </c>
      <c r="O714" s="119"/>
      <c r="P714" s="64" t="str">
        <f t="shared" si="142"/>
        <v/>
      </c>
      <c r="Q714" s="65"/>
      <c r="R714" s="66"/>
      <c r="S714" s="67" t="str">
        <f t="shared" si="143"/>
        <v/>
      </c>
      <c r="T714" s="68" t="str">
        <f t="shared" si="139"/>
        <v>Sin Iniciar</v>
      </c>
      <c r="U714" s="650" t="str">
        <f t="shared" si="140"/>
        <v>6</v>
      </c>
      <c r="V714" s="120"/>
      <c r="W714" s="71">
        <f t="shared" si="137"/>
        <v>1</v>
      </c>
      <c r="X714" s="703"/>
    </row>
    <row r="715" spans="1:24" s="5" customFormat="1" ht="29.25" hidden="1" customHeight="1" outlineLevel="2" thickBot="1" x14ac:dyDescent="0.3">
      <c r="A715" s="763"/>
      <c r="B715" s="766"/>
      <c r="C715" s="310" t="s">
        <v>896</v>
      </c>
      <c r="D715" s="311"/>
      <c r="E715" s="311"/>
      <c r="F715" s="312"/>
      <c r="G715" s="320" t="s">
        <v>1210</v>
      </c>
      <c r="H715" s="310" t="s">
        <v>372</v>
      </c>
      <c r="I715" s="527"/>
      <c r="J715" s="314">
        <v>30</v>
      </c>
      <c r="K715" s="571"/>
      <c r="L715" s="572"/>
      <c r="M715" s="221" t="str">
        <f t="shared" si="138"/>
        <v/>
      </c>
      <c r="N715" s="62" t="str">
        <f t="shared" si="141"/>
        <v/>
      </c>
      <c r="O715" s="119"/>
      <c r="P715" s="64" t="str">
        <f t="shared" si="142"/>
        <v/>
      </c>
      <c r="Q715" s="65"/>
      <c r="R715" s="66"/>
      <c r="S715" s="67" t="str">
        <f t="shared" si="143"/>
        <v/>
      </c>
      <c r="T715" s="68" t="str">
        <f t="shared" si="139"/>
        <v>Sin Iniciar</v>
      </c>
      <c r="U715" s="650" t="str">
        <f t="shared" si="140"/>
        <v>6</v>
      </c>
      <c r="V715" s="120"/>
      <c r="W715" s="71">
        <f t="shared" si="137"/>
        <v>1</v>
      </c>
      <c r="X715" s="703"/>
    </row>
    <row r="716" spans="1:24" s="5" customFormat="1" ht="29.25" hidden="1" customHeight="1" outlineLevel="2" thickBot="1" x14ac:dyDescent="0.3">
      <c r="A716" s="763"/>
      <c r="B716" s="766"/>
      <c r="C716" s="310" t="s">
        <v>896</v>
      </c>
      <c r="D716" s="311"/>
      <c r="E716" s="311"/>
      <c r="F716" s="312"/>
      <c r="G716" s="320" t="s">
        <v>1216</v>
      </c>
      <c r="H716" s="310" t="s">
        <v>372</v>
      </c>
      <c r="I716" s="527"/>
      <c r="J716" s="314">
        <v>5</v>
      </c>
      <c r="K716" s="571"/>
      <c r="L716" s="572"/>
      <c r="M716" s="221" t="str">
        <f t="shared" si="138"/>
        <v/>
      </c>
      <c r="N716" s="62" t="str">
        <f t="shared" si="141"/>
        <v/>
      </c>
      <c r="O716" s="119"/>
      <c r="P716" s="64" t="str">
        <f t="shared" si="142"/>
        <v/>
      </c>
      <c r="Q716" s="65"/>
      <c r="R716" s="66"/>
      <c r="S716" s="67" t="str">
        <f t="shared" si="143"/>
        <v/>
      </c>
      <c r="T716" s="68" t="str">
        <f t="shared" si="139"/>
        <v>Sin Iniciar</v>
      </c>
      <c r="U716" s="650" t="str">
        <f t="shared" si="140"/>
        <v>6</v>
      </c>
      <c r="V716" s="120"/>
      <c r="W716" s="71">
        <f t="shared" si="137"/>
        <v>1</v>
      </c>
      <c r="X716" s="703"/>
    </row>
    <row r="717" spans="1:24" s="5" customFormat="1" ht="29.25" hidden="1" customHeight="1" outlineLevel="2" thickBot="1" x14ac:dyDescent="0.3">
      <c r="A717" s="763"/>
      <c r="B717" s="766"/>
      <c r="C717" s="310" t="s">
        <v>896</v>
      </c>
      <c r="D717" s="311"/>
      <c r="E717" s="311"/>
      <c r="F717" s="312"/>
      <c r="G717" s="320" t="s">
        <v>1217</v>
      </c>
      <c r="H717" s="310" t="s">
        <v>372</v>
      </c>
      <c r="I717" s="527"/>
      <c r="J717" s="314">
        <v>1000</v>
      </c>
      <c r="K717" s="571"/>
      <c r="L717" s="572"/>
      <c r="M717" s="221" t="str">
        <f t="shared" si="138"/>
        <v/>
      </c>
      <c r="N717" s="62" t="str">
        <f t="shared" si="141"/>
        <v/>
      </c>
      <c r="O717" s="119"/>
      <c r="P717" s="64" t="str">
        <f t="shared" si="142"/>
        <v/>
      </c>
      <c r="Q717" s="65"/>
      <c r="R717" s="66"/>
      <c r="S717" s="67" t="str">
        <f t="shared" si="143"/>
        <v/>
      </c>
      <c r="T717" s="68" t="str">
        <f t="shared" si="139"/>
        <v>Sin Iniciar</v>
      </c>
      <c r="U717" s="650" t="str">
        <f t="shared" si="140"/>
        <v>6</v>
      </c>
      <c r="V717" s="120"/>
      <c r="W717" s="71">
        <f t="shared" si="137"/>
        <v>1</v>
      </c>
      <c r="X717" s="703"/>
    </row>
    <row r="718" spans="1:24" s="5" customFormat="1" ht="29.25" hidden="1" customHeight="1" outlineLevel="2" thickBot="1" x14ac:dyDescent="0.3">
      <c r="A718" s="763"/>
      <c r="B718" s="766"/>
      <c r="C718" s="310" t="s">
        <v>896</v>
      </c>
      <c r="D718" s="311"/>
      <c r="E718" s="311"/>
      <c r="F718" s="312"/>
      <c r="G718" s="320" t="s">
        <v>1218</v>
      </c>
      <c r="H718" s="310" t="s">
        <v>372</v>
      </c>
      <c r="I718" s="527"/>
      <c r="J718" s="314">
        <v>100</v>
      </c>
      <c r="K718" s="571"/>
      <c r="L718" s="572"/>
      <c r="M718" s="221" t="str">
        <f t="shared" si="138"/>
        <v/>
      </c>
      <c r="N718" s="62" t="str">
        <f t="shared" si="141"/>
        <v/>
      </c>
      <c r="O718" s="119"/>
      <c r="P718" s="64" t="str">
        <f t="shared" si="142"/>
        <v/>
      </c>
      <c r="Q718" s="65"/>
      <c r="R718" s="66"/>
      <c r="S718" s="67" t="str">
        <f t="shared" si="143"/>
        <v/>
      </c>
      <c r="T718" s="68" t="str">
        <f t="shared" si="139"/>
        <v>Sin Iniciar</v>
      </c>
      <c r="U718" s="650" t="str">
        <f t="shared" si="140"/>
        <v>6</v>
      </c>
      <c r="V718" s="120"/>
      <c r="W718" s="71">
        <f t="shared" si="137"/>
        <v>1</v>
      </c>
      <c r="X718" s="703"/>
    </row>
    <row r="719" spans="1:24" s="5" customFormat="1" ht="29.25" hidden="1" customHeight="1" outlineLevel="2" thickBot="1" x14ac:dyDescent="0.3">
      <c r="A719" s="763"/>
      <c r="B719" s="766"/>
      <c r="C719" s="310" t="s">
        <v>896</v>
      </c>
      <c r="D719" s="311"/>
      <c r="E719" s="311"/>
      <c r="F719" s="312"/>
      <c r="G719" s="320" t="s">
        <v>1219</v>
      </c>
      <c r="H719" s="310" t="s">
        <v>372</v>
      </c>
      <c r="I719" s="527"/>
      <c r="J719" s="314">
        <v>1</v>
      </c>
      <c r="K719" s="571"/>
      <c r="L719" s="572"/>
      <c r="M719" s="221" t="str">
        <f t="shared" si="138"/>
        <v/>
      </c>
      <c r="N719" s="62" t="str">
        <f t="shared" si="141"/>
        <v/>
      </c>
      <c r="O719" s="119"/>
      <c r="P719" s="64" t="str">
        <f t="shared" si="142"/>
        <v/>
      </c>
      <c r="Q719" s="65"/>
      <c r="R719" s="66"/>
      <c r="S719" s="67" t="str">
        <f t="shared" si="143"/>
        <v/>
      </c>
      <c r="T719" s="68" t="str">
        <f t="shared" si="139"/>
        <v>Sin Iniciar</v>
      </c>
      <c r="U719" s="650" t="str">
        <f t="shared" si="140"/>
        <v>6</v>
      </c>
      <c r="V719" s="120"/>
      <c r="W719" s="71">
        <f t="shared" si="137"/>
        <v>1</v>
      </c>
      <c r="X719" s="703"/>
    </row>
    <row r="720" spans="1:24" s="5" customFormat="1" ht="29.25" hidden="1" customHeight="1" outlineLevel="2" thickBot="1" x14ac:dyDescent="0.3">
      <c r="A720" s="763"/>
      <c r="B720" s="766"/>
      <c r="C720" s="310" t="s">
        <v>896</v>
      </c>
      <c r="D720" s="311"/>
      <c r="E720" s="311"/>
      <c r="F720" s="312"/>
      <c r="G720" s="320" t="s">
        <v>1220</v>
      </c>
      <c r="H720" s="310" t="s">
        <v>372</v>
      </c>
      <c r="I720" s="527"/>
      <c r="J720" s="314">
        <v>1</v>
      </c>
      <c r="K720" s="571"/>
      <c r="L720" s="572"/>
      <c r="M720" s="221" t="str">
        <f t="shared" si="138"/>
        <v/>
      </c>
      <c r="N720" s="62" t="str">
        <f t="shared" si="141"/>
        <v/>
      </c>
      <c r="O720" s="119"/>
      <c r="P720" s="64" t="str">
        <f t="shared" si="142"/>
        <v/>
      </c>
      <c r="Q720" s="65"/>
      <c r="R720" s="66"/>
      <c r="S720" s="67" t="str">
        <f t="shared" si="143"/>
        <v/>
      </c>
      <c r="T720" s="68" t="str">
        <f t="shared" si="139"/>
        <v>Sin Iniciar</v>
      </c>
      <c r="U720" s="650" t="str">
        <f t="shared" si="140"/>
        <v>6</v>
      </c>
      <c r="V720" s="120"/>
      <c r="W720" s="71">
        <f t="shared" si="137"/>
        <v>1</v>
      </c>
      <c r="X720" s="703"/>
    </row>
    <row r="721" spans="1:24" s="5" customFormat="1" ht="29.25" hidden="1" customHeight="1" outlineLevel="2" thickBot="1" x14ac:dyDescent="0.3">
      <c r="A721" s="763"/>
      <c r="B721" s="766"/>
      <c r="C721" s="310" t="s">
        <v>896</v>
      </c>
      <c r="D721" s="311"/>
      <c r="E721" s="311"/>
      <c r="F721" s="312"/>
      <c r="G721" s="320" t="s">
        <v>1221</v>
      </c>
      <c r="H721" s="310" t="s">
        <v>372</v>
      </c>
      <c r="I721" s="527"/>
      <c r="J721" s="314">
        <v>1</v>
      </c>
      <c r="K721" s="571"/>
      <c r="L721" s="572"/>
      <c r="M721" s="221" t="str">
        <f t="shared" si="138"/>
        <v/>
      </c>
      <c r="N721" s="62" t="str">
        <f t="shared" si="141"/>
        <v/>
      </c>
      <c r="O721" s="119"/>
      <c r="P721" s="64" t="str">
        <f t="shared" si="142"/>
        <v/>
      </c>
      <c r="Q721" s="65"/>
      <c r="R721" s="66"/>
      <c r="S721" s="67" t="str">
        <f t="shared" si="143"/>
        <v/>
      </c>
      <c r="T721" s="68" t="str">
        <f t="shared" si="139"/>
        <v>Sin Iniciar</v>
      </c>
      <c r="U721" s="650" t="str">
        <f t="shared" si="140"/>
        <v>6</v>
      </c>
      <c r="V721" s="120"/>
      <c r="W721" s="71">
        <f t="shared" si="137"/>
        <v>1</v>
      </c>
      <c r="X721" s="703"/>
    </row>
    <row r="722" spans="1:24" s="5" customFormat="1" ht="29.25" hidden="1" customHeight="1" outlineLevel="2" thickBot="1" x14ac:dyDescent="0.3">
      <c r="A722" s="763"/>
      <c r="B722" s="766"/>
      <c r="C722" s="310" t="s">
        <v>896</v>
      </c>
      <c r="D722" s="311"/>
      <c r="E722" s="311"/>
      <c r="F722" s="312"/>
      <c r="G722" s="320" t="s">
        <v>1222</v>
      </c>
      <c r="H722" s="310" t="s">
        <v>372</v>
      </c>
      <c r="I722" s="527"/>
      <c r="J722" s="314">
        <v>10</v>
      </c>
      <c r="K722" s="571"/>
      <c r="L722" s="572"/>
      <c r="M722" s="221" t="str">
        <f t="shared" si="138"/>
        <v/>
      </c>
      <c r="N722" s="62" t="str">
        <f t="shared" si="141"/>
        <v/>
      </c>
      <c r="O722" s="119"/>
      <c r="P722" s="64" t="str">
        <f t="shared" si="142"/>
        <v/>
      </c>
      <c r="Q722" s="65"/>
      <c r="R722" s="66"/>
      <c r="S722" s="67" t="str">
        <f t="shared" si="143"/>
        <v/>
      </c>
      <c r="T722" s="68" t="str">
        <f t="shared" si="139"/>
        <v>Sin Iniciar</v>
      </c>
      <c r="U722" s="650" t="str">
        <f t="shared" si="140"/>
        <v>6</v>
      </c>
      <c r="V722" s="120"/>
      <c r="W722" s="71">
        <f t="shared" si="137"/>
        <v>1</v>
      </c>
      <c r="X722" s="703"/>
    </row>
    <row r="723" spans="1:24" s="5" customFormat="1" ht="29.25" hidden="1" customHeight="1" outlineLevel="2" thickBot="1" x14ac:dyDescent="0.3">
      <c r="A723" s="763"/>
      <c r="B723" s="766"/>
      <c r="C723" s="310" t="s">
        <v>896</v>
      </c>
      <c r="D723" s="311"/>
      <c r="E723" s="311"/>
      <c r="F723" s="312"/>
      <c r="G723" s="320" t="s">
        <v>1223</v>
      </c>
      <c r="H723" s="310" t="s">
        <v>372</v>
      </c>
      <c r="I723" s="527"/>
      <c r="J723" s="314">
        <v>40</v>
      </c>
      <c r="K723" s="571"/>
      <c r="L723" s="572"/>
      <c r="M723" s="221" t="str">
        <f t="shared" si="138"/>
        <v/>
      </c>
      <c r="N723" s="62" t="str">
        <f t="shared" si="141"/>
        <v/>
      </c>
      <c r="O723" s="119"/>
      <c r="P723" s="64" t="str">
        <f t="shared" si="142"/>
        <v/>
      </c>
      <c r="Q723" s="65"/>
      <c r="R723" s="66"/>
      <c r="S723" s="67" t="str">
        <f t="shared" si="143"/>
        <v/>
      </c>
      <c r="T723" s="68" t="str">
        <f t="shared" si="139"/>
        <v>Sin Iniciar</v>
      </c>
      <c r="U723" s="650" t="str">
        <f t="shared" si="140"/>
        <v>6</v>
      </c>
      <c r="V723" s="120"/>
      <c r="W723" s="71">
        <f t="shared" si="137"/>
        <v>1</v>
      </c>
      <c r="X723" s="703"/>
    </row>
    <row r="724" spans="1:24" s="5" customFormat="1" ht="29.25" hidden="1" customHeight="1" outlineLevel="2" thickBot="1" x14ac:dyDescent="0.3">
      <c r="A724" s="763"/>
      <c r="B724" s="766"/>
      <c r="C724" s="310" t="s">
        <v>896</v>
      </c>
      <c r="D724" s="311"/>
      <c r="E724" s="311"/>
      <c r="F724" s="312"/>
      <c r="G724" s="320" t="s">
        <v>1224</v>
      </c>
      <c r="H724" s="310" t="s">
        <v>372</v>
      </c>
      <c r="I724" s="527"/>
      <c r="J724" s="314">
        <v>4</v>
      </c>
      <c r="K724" s="571"/>
      <c r="L724" s="572"/>
      <c r="M724" s="221" t="str">
        <f t="shared" si="138"/>
        <v/>
      </c>
      <c r="N724" s="62" t="str">
        <f t="shared" si="141"/>
        <v/>
      </c>
      <c r="O724" s="119"/>
      <c r="P724" s="64" t="str">
        <f t="shared" si="142"/>
        <v/>
      </c>
      <c r="Q724" s="65"/>
      <c r="R724" s="66"/>
      <c r="S724" s="67" t="str">
        <f t="shared" si="143"/>
        <v/>
      </c>
      <c r="T724" s="68" t="str">
        <f t="shared" si="139"/>
        <v>Sin Iniciar</v>
      </c>
      <c r="U724" s="650" t="str">
        <f t="shared" si="140"/>
        <v>6</v>
      </c>
      <c r="V724" s="120"/>
      <c r="W724" s="71">
        <f t="shared" si="137"/>
        <v>1</v>
      </c>
      <c r="X724" s="703"/>
    </row>
    <row r="725" spans="1:24" s="5" customFormat="1" ht="29.25" hidden="1" customHeight="1" outlineLevel="2" thickBot="1" x14ac:dyDescent="0.3">
      <c r="A725" s="763"/>
      <c r="B725" s="766"/>
      <c r="C725" s="310" t="s">
        <v>896</v>
      </c>
      <c r="D725" s="311"/>
      <c r="E725" s="311"/>
      <c r="F725" s="312"/>
      <c r="G725" s="320" t="s">
        <v>1225</v>
      </c>
      <c r="H725" s="310" t="s">
        <v>372</v>
      </c>
      <c r="I725" s="527"/>
      <c r="J725" s="314">
        <v>5</v>
      </c>
      <c r="K725" s="571"/>
      <c r="L725" s="572"/>
      <c r="M725" s="221" t="str">
        <f t="shared" si="138"/>
        <v/>
      </c>
      <c r="N725" s="62" t="str">
        <f t="shared" si="141"/>
        <v/>
      </c>
      <c r="O725" s="119"/>
      <c r="P725" s="64" t="str">
        <f t="shared" si="142"/>
        <v/>
      </c>
      <c r="Q725" s="65"/>
      <c r="R725" s="66"/>
      <c r="S725" s="67" t="str">
        <f t="shared" si="143"/>
        <v/>
      </c>
      <c r="T725" s="68" t="str">
        <f t="shared" si="139"/>
        <v>Sin Iniciar</v>
      </c>
      <c r="U725" s="650" t="str">
        <f t="shared" si="140"/>
        <v>6</v>
      </c>
      <c r="V725" s="120"/>
      <c r="W725" s="71">
        <f t="shared" si="137"/>
        <v>1</v>
      </c>
      <c r="X725" s="703"/>
    </row>
    <row r="726" spans="1:24" s="5" customFormat="1" ht="29.25" hidden="1" customHeight="1" outlineLevel="2" thickBot="1" x14ac:dyDescent="0.3">
      <c r="A726" s="763"/>
      <c r="B726" s="766"/>
      <c r="C726" s="310" t="s">
        <v>896</v>
      </c>
      <c r="D726" s="311"/>
      <c r="E726" s="311"/>
      <c r="F726" s="312"/>
      <c r="G726" s="320" t="s">
        <v>1226</v>
      </c>
      <c r="H726" s="310" t="s">
        <v>372</v>
      </c>
      <c r="I726" s="527"/>
      <c r="J726" s="314">
        <v>5</v>
      </c>
      <c r="K726" s="571"/>
      <c r="L726" s="572"/>
      <c r="M726" s="221" t="str">
        <f t="shared" si="138"/>
        <v/>
      </c>
      <c r="N726" s="62" t="str">
        <f t="shared" si="141"/>
        <v/>
      </c>
      <c r="O726" s="119"/>
      <c r="P726" s="64" t="str">
        <f t="shared" si="142"/>
        <v/>
      </c>
      <c r="Q726" s="65"/>
      <c r="R726" s="66"/>
      <c r="S726" s="67" t="str">
        <f t="shared" si="143"/>
        <v/>
      </c>
      <c r="T726" s="68" t="str">
        <f t="shared" si="139"/>
        <v>Sin Iniciar</v>
      </c>
      <c r="U726" s="650" t="str">
        <f t="shared" si="140"/>
        <v>6</v>
      </c>
      <c r="V726" s="120"/>
      <c r="W726" s="71">
        <f t="shared" si="137"/>
        <v>1</v>
      </c>
      <c r="X726" s="703"/>
    </row>
    <row r="727" spans="1:24" s="5" customFormat="1" ht="29.25" hidden="1" customHeight="1" outlineLevel="2" thickBot="1" x14ac:dyDescent="0.3">
      <c r="A727" s="763"/>
      <c r="B727" s="766"/>
      <c r="C727" s="310" t="s">
        <v>896</v>
      </c>
      <c r="D727" s="311"/>
      <c r="E727" s="311"/>
      <c r="F727" s="312"/>
      <c r="G727" s="320" t="s">
        <v>1227</v>
      </c>
      <c r="H727" s="310" t="s">
        <v>372</v>
      </c>
      <c r="I727" s="527"/>
      <c r="J727" s="314">
        <v>100</v>
      </c>
      <c r="K727" s="571"/>
      <c r="L727" s="572"/>
      <c r="M727" s="221" t="str">
        <f t="shared" si="138"/>
        <v/>
      </c>
      <c r="N727" s="62" t="str">
        <f t="shared" si="141"/>
        <v/>
      </c>
      <c r="O727" s="119"/>
      <c r="P727" s="64" t="str">
        <f t="shared" si="142"/>
        <v/>
      </c>
      <c r="Q727" s="65"/>
      <c r="R727" s="66"/>
      <c r="S727" s="67" t="str">
        <f t="shared" si="143"/>
        <v/>
      </c>
      <c r="T727" s="68" t="str">
        <f t="shared" si="139"/>
        <v>Sin Iniciar</v>
      </c>
      <c r="U727" s="650" t="str">
        <f t="shared" si="140"/>
        <v>6</v>
      </c>
      <c r="V727" s="120"/>
      <c r="W727" s="71">
        <f t="shared" si="137"/>
        <v>1</v>
      </c>
      <c r="X727" s="703"/>
    </row>
    <row r="728" spans="1:24" s="5" customFormat="1" ht="29.25" hidden="1" customHeight="1" outlineLevel="2" thickBot="1" x14ac:dyDescent="0.3">
      <c r="A728" s="763"/>
      <c r="B728" s="766"/>
      <c r="C728" s="310" t="s">
        <v>896</v>
      </c>
      <c r="D728" s="311"/>
      <c r="E728" s="311"/>
      <c r="F728" s="312"/>
      <c r="G728" s="320" t="s">
        <v>1228</v>
      </c>
      <c r="H728" s="310" t="s">
        <v>372</v>
      </c>
      <c r="I728" s="527"/>
      <c r="J728" s="314">
        <v>100</v>
      </c>
      <c r="K728" s="571"/>
      <c r="L728" s="572"/>
      <c r="M728" s="221" t="str">
        <f t="shared" si="138"/>
        <v/>
      </c>
      <c r="N728" s="62" t="str">
        <f t="shared" si="141"/>
        <v/>
      </c>
      <c r="O728" s="119"/>
      <c r="P728" s="64" t="str">
        <f t="shared" si="142"/>
        <v/>
      </c>
      <c r="Q728" s="65"/>
      <c r="R728" s="66"/>
      <c r="S728" s="67" t="str">
        <f t="shared" si="143"/>
        <v/>
      </c>
      <c r="T728" s="68" t="str">
        <f t="shared" si="139"/>
        <v>Sin Iniciar</v>
      </c>
      <c r="U728" s="650" t="str">
        <f t="shared" si="140"/>
        <v>6</v>
      </c>
      <c r="V728" s="120"/>
      <c r="W728" s="71">
        <f t="shared" si="137"/>
        <v>1</v>
      </c>
      <c r="X728" s="703"/>
    </row>
    <row r="729" spans="1:24" s="5" customFormat="1" ht="29.25" hidden="1" customHeight="1" outlineLevel="2" thickBot="1" x14ac:dyDescent="0.3">
      <c r="A729" s="763"/>
      <c r="B729" s="766"/>
      <c r="C729" s="310" t="s">
        <v>896</v>
      </c>
      <c r="D729" s="311"/>
      <c r="E729" s="311"/>
      <c r="F729" s="312"/>
      <c r="G729" s="320" t="s">
        <v>1229</v>
      </c>
      <c r="H729" s="310" t="s">
        <v>372</v>
      </c>
      <c r="I729" s="527"/>
      <c r="J729" s="314">
        <v>1</v>
      </c>
      <c r="K729" s="571"/>
      <c r="L729" s="572"/>
      <c r="M729" s="221" t="str">
        <f t="shared" si="138"/>
        <v/>
      </c>
      <c r="N729" s="62" t="str">
        <f t="shared" si="141"/>
        <v/>
      </c>
      <c r="O729" s="119"/>
      <c r="P729" s="64" t="str">
        <f t="shared" si="142"/>
        <v/>
      </c>
      <c r="Q729" s="65"/>
      <c r="R729" s="66"/>
      <c r="S729" s="67" t="str">
        <f t="shared" si="143"/>
        <v/>
      </c>
      <c r="T729" s="68" t="str">
        <f t="shared" si="139"/>
        <v>Sin Iniciar</v>
      </c>
      <c r="U729" s="650" t="str">
        <f t="shared" si="140"/>
        <v>6</v>
      </c>
      <c r="V729" s="120"/>
      <c r="W729" s="71">
        <f t="shared" si="137"/>
        <v>1</v>
      </c>
      <c r="X729" s="703"/>
    </row>
    <row r="730" spans="1:24" s="5" customFormat="1" ht="29.25" hidden="1" customHeight="1" outlineLevel="2" thickBot="1" x14ac:dyDescent="0.3">
      <c r="A730" s="763"/>
      <c r="B730" s="766"/>
      <c r="C730" s="310" t="s">
        <v>896</v>
      </c>
      <c r="D730" s="311"/>
      <c r="E730" s="311"/>
      <c r="F730" s="312"/>
      <c r="G730" s="320" t="s">
        <v>1230</v>
      </c>
      <c r="H730" s="310" t="s">
        <v>372</v>
      </c>
      <c r="I730" s="527"/>
      <c r="J730" s="314">
        <v>1</v>
      </c>
      <c r="K730" s="571"/>
      <c r="L730" s="572"/>
      <c r="M730" s="221" t="str">
        <f t="shared" si="138"/>
        <v/>
      </c>
      <c r="N730" s="62" t="str">
        <f t="shared" si="141"/>
        <v/>
      </c>
      <c r="O730" s="119"/>
      <c r="P730" s="64" t="str">
        <f t="shared" si="142"/>
        <v/>
      </c>
      <c r="Q730" s="65"/>
      <c r="R730" s="66"/>
      <c r="S730" s="67" t="str">
        <f t="shared" si="143"/>
        <v/>
      </c>
      <c r="T730" s="68" t="str">
        <f t="shared" si="139"/>
        <v>Sin Iniciar</v>
      </c>
      <c r="U730" s="650" t="str">
        <f t="shared" si="140"/>
        <v>6</v>
      </c>
      <c r="V730" s="120"/>
      <c r="W730" s="71">
        <f t="shared" si="137"/>
        <v>1</v>
      </c>
      <c r="X730" s="703"/>
    </row>
    <row r="731" spans="1:24" s="5" customFormat="1" ht="29.25" hidden="1" customHeight="1" outlineLevel="2" thickBot="1" x14ac:dyDescent="0.3">
      <c r="A731" s="763"/>
      <c r="B731" s="766"/>
      <c r="C731" s="310" t="s">
        <v>896</v>
      </c>
      <c r="D731" s="311"/>
      <c r="E731" s="311"/>
      <c r="F731" s="312"/>
      <c r="G731" s="320" t="s">
        <v>1231</v>
      </c>
      <c r="H731" s="310" t="s">
        <v>372</v>
      </c>
      <c r="I731" s="527"/>
      <c r="J731" s="314">
        <v>1</v>
      </c>
      <c r="K731" s="571"/>
      <c r="L731" s="572"/>
      <c r="M731" s="221" t="str">
        <f t="shared" si="138"/>
        <v/>
      </c>
      <c r="N731" s="62" t="str">
        <f t="shared" si="141"/>
        <v/>
      </c>
      <c r="O731" s="119"/>
      <c r="P731" s="64" t="str">
        <f t="shared" si="142"/>
        <v/>
      </c>
      <c r="Q731" s="65"/>
      <c r="R731" s="66"/>
      <c r="S731" s="67" t="str">
        <f t="shared" si="143"/>
        <v/>
      </c>
      <c r="T731" s="68" t="str">
        <f t="shared" si="139"/>
        <v>Sin Iniciar</v>
      </c>
      <c r="U731" s="650" t="str">
        <f t="shared" si="140"/>
        <v>6</v>
      </c>
      <c r="V731" s="120"/>
      <c r="W731" s="71">
        <f t="shared" ref="W731:W794" si="144">1-R731</f>
        <v>1</v>
      </c>
      <c r="X731" s="703"/>
    </row>
    <row r="732" spans="1:24" s="5" customFormat="1" ht="29.25" hidden="1" customHeight="1" outlineLevel="2" thickBot="1" x14ac:dyDescent="0.3">
      <c r="A732" s="763"/>
      <c r="B732" s="766"/>
      <c r="C732" s="310" t="s">
        <v>896</v>
      </c>
      <c r="D732" s="311"/>
      <c r="E732" s="311"/>
      <c r="F732" s="312"/>
      <c r="G732" s="320" t="s">
        <v>1232</v>
      </c>
      <c r="H732" s="310" t="s">
        <v>372</v>
      </c>
      <c r="I732" s="527"/>
      <c r="J732" s="314">
        <v>1</v>
      </c>
      <c r="K732" s="571"/>
      <c r="L732" s="572"/>
      <c r="M732" s="221" t="str">
        <f t="shared" si="138"/>
        <v/>
      </c>
      <c r="N732" s="62" t="str">
        <f t="shared" si="141"/>
        <v/>
      </c>
      <c r="O732" s="119"/>
      <c r="P732" s="64" t="str">
        <f t="shared" si="142"/>
        <v/>
      </c>
      <c r="Q732" s="65"/>
      <c r="R732" s="66"/>
      <c r="S732" s="67" t="str">
        <f t="shared" si="143"/>
        <v/>
      </c>
      <c r="T732" s="68" t="str">
        <f t="shared" si="139"/>
        <v>Sin Iniciar</v>
      </c>
      <c r="U732" s="650" t="str">
        <f t="shared" si="140"/>
        <v>6</v>
      </c>
      <c r="V732" s="120"/>
      <c r="W732" s="71">
        <f t="shared" si="144"/>
        <v>1</v>
      </c>
      <c r="X732" s="703"/>
    </row>
    <row r="733" spans="1:24" s="5" customFormat="1" ht="29.25" hidden="1" customHeight="1" outlineLevel="2" thickBot="1" x14ac:dyDescent="0.3">
      <c r="A733" s="763"/>
      <c r="B733" s="766"/>
      <c r="C733" s="310" t="s">
        <v>896</v>
      </c>
      <c r="D733" s="311"/>
      <c r="E733" s="311"/>
      <c r="F733" s="312"/>
      <c r="G733" s="320" t="s">
        <v>1233</v>
      </c>
      <c r="H733" s="310" t="s">
        <v>372</v>
      </c>
      <c r="I733" s="527"/>
      <c r="J733" s="314">
        <v>1</v>
      </c>
      <c r="K733" s="571"/>
      <c r="L733" s="572"/>
      <c r="M733" s="221" t="str">
        <f t="shared" si="138"/>
        <v/>
      </c>
      <c r="N733" s="62" t="str">
        <f t="shared" si="141"/>
        <v/>
      </c>
      <c r="O733" s="119"/>
      <c r="P733" s="64" t="str">
        <f t="shared" si="142"/>
        <v/>
      </c>
      <c r="Q733" s="65"/>
      <c r="R733" s="66"/>
      <c r="S733" s="67" t="str">
        <f t="shared" si="143"/>
        <v/>
      </c>
      <c r="T733" s="68" t="str">
        <f t="shared" si="139"/>
        <v>Sin Iniciar</v>
      </c>
      <c r="U733" s="650" t="str">
        <f t="shared" si="140"/>
        <v>6</v>
      </c>
      <c r="V733" s="120"/>
      <c r="W733" s="71">
        <f t="shared" si="144"/>
        <v>1</v>
      </c>
      <c r="X733" s="703"/>
    </row>
    <row r="734" spans="1:24" s="5" customFormat="1" ht="29.25" hidden="1" customHeight="1" outlineLevel="2" thickBot="1" x14ac:dyDescent="0.3">
      <c r="A734" s="763"/>
      <c r="B734" s="766"/>
      <c r="C734" s="310" t="s">
        <v>896</v>
      </c>
      <c r="D734" s="311"/>
      <c r="E734" s="311"/>
      <c r="F734" s="312"/>
      <c r="G734" s="320" t="s">
        <v>1234</v>
      </c>
      <c r="H734" s="310" t="s">
        <v>372</v>
      </c>
      <c r="I734" s="527"/>
      <c r="J734" s="314">
        <v>1</v>
      </c>
      <c r="K734" s="571"/>
      <c r="L734" s="572"/>
      <c r="M734" s="221" t="str">
        <f t="shared" si="138"/>
        <v/>
      </c>
      <c r="N734" s="62" t="str">
        <f t="shared" si="141"/>
        <v/>
      </c>
      <c r="O734" s="119"/>
      <c r="P734" s="64" t="str">
        <f t="shared" si="142"/>
        <v/>
      </c>
      <c r="Q734" s="65"/>
      <c r="R734" s="66"/>
      <c r="S734" s="67" t="str">
        <f t="shared" si="143"/>
        <v/>
      </c>
      <c r="T734" s="68" t="str">
        <f t="shared" si="139"/>
        <v>Sin Iniciar</v>
      </c>
      <c r="U734" s="650" t="str">
        <f t="shared" si="140"/>
        <v>6</v>
      </c>
      <c r="V734" s="120"/>
      <c r="W734" s="71">
        <f t="shared" si="144"/>
        <v>1</v>
      </c>
      <c r="X734" s="703"/>
    </row>
    <row r="735" spans="1:24" s="5" customFormat="1" ht="29.25" hidden="1" customHeight="1" outlineLevel="2" thickBot="1" x14ac:dyDescent="0.3">
      <c r="A735" s="763"/>
      <c r="B735" s="766"/>
      <c r="C735" s="310" t="s">
        <v>896</v>
      </c>
      <c r="D735" s="311"/>
      <c r="E735" s="311"/>
      <c r="F735" s="312"/>
      <c r="G735" s="320" t="s">
        <v>1235</v>
      </c>
      <c r="H735" s="310" t="s">
        <v>372</v>
      </c>
      <c r="I735" s="527"/>
      <c r="J735" s="314">
        <v>10</v>
      </c>
      <c r="K735" s="571"/>
      <c r="L735" s="572"/>
      <c r="M735" s="221" t="str">
        <f t="shared" si="138"/>
        <v/>
      </c>
      <c r="N735" s="62" t="str">
        <f t="shared" si="141"/>
        <v/>
      </c>
      <c r="O735" s="119"/>
      <c r="P735" s="64" t="str">
        <f t="shared" si="142"/>
        <v/>
      </c>
      <c r="Q735" s="65"/>
      <c r="R735" s="66"/>
      <c r="S735" s="67" t="str">
        <f t="shared" si="143"/>
        <v/>
      </c>
      <c r="T735" s="68" t="str">
        <f t="shared" si="139"/>
        <v>Sin Iniciar</v>
      </c>
      <c r="U735" s="650" t="str">
        <f t="shared" si="140"/>
        <v>6</v>
      </c>
      <c r="V735" s="120"/>
      <c r="W735" s="71">
        <f t="shared" si="144"/>
        <v>1</v>
      </c>
      <c r="X735" s="703"/>
    </row>
    <row r="736" spans="1:24" s="5" customFormat="1" ht="29.25" hidden="1" customHeight="1" outlineLevel="2" thickBot="1" x14ac:dyDescent="0.3">
      <c r="A736" s="763"/>
      <c r="B736" s="766"/>
      <c r="C736" s="310" t="s">
        <v>896</v>
      </c>
      <c r="D736" s="311"/>
      <c r="E736" s="311"/>
      <c r="F736" s="312"/>
      <c r="G736" s="320" t="s">
        <v>1236</v>
      </c>
      <c r="H736" s="310" t="s">
        <v>372</v>
      </c>
      <c r="I736" s="527"/>
      <c r="J736" s="314">
        <v>3</v>
      </c>
      <c r="K736" s="571"/>
      <c r="L736" s="572"/>
      <c r="M736" s="221" t="str">
        <f t="shared" si="138"/>
        <v/>
      </c>
      <c r="N736" s="62" t="str">
        <f t="shared" si="141"/>
        <v/>
      </c>
      <c r="O736" s="119"/>
      <c r="P736" s="64" t="str">
        <f t="shared" si="142"/>
        <v/>
      </c>
      <c r="Q736" s="65"/>
      <c r="R736" s="66"/>
      <c r="S736" s="67" t="str">
        <f t="shared" si="143"/>
        <v/>
      </c>
      <c r="T736" s="68" t="str">
        <f t="shared" si="139"/>
        <v>Sin Iniciar</v>
      </c>
      <c r="U736" s="650" t="str">
        <f t="shared" si="140"/>
        <v>6</v>
      </c>
      <c r="V736" s="120"/>
      <c r="W736" s="71">
        <f t="shared" si="144"/>
        <v>1</v>
      </c>
      <c r="X736" s="703"/>
    </row>
    <row r="737" spans="1:24" s="5" customFormat="1" ht="29.25" hidden="1" customHeight="1" outlineLevel="2" thickBot="1" x14ac:dyDescent="0.3">
      <c r="A737" s="763"/>
      <c r="B737" s="766"/>
      <c r="C737" s="310" t="s">
        <v>896</v>
      </c>
      <c r="D737" s="311"/>
      <c r="E737" s="311"/>
      <c r="F737" s="312"/>
      <c r="G737" s="320" t="s">
        <v>1237</v>
      </c>
      <c r="H737" s="310" t="s">
        <v>372</v>
      </c>
      <c r="I737" s="527"/>
      <c r="J737" s="314">
        <v>1</v>
      </c>
      <c r="K737" s="571"/>
      <c r="L737" s="572"/>
      <c r="M737" s="221" t="str">
        <f t="shared" si="138"/>
        <v/>
      </c>
      <c r="N737" s="62" t="str">
        <f t="shared" si="141"/>
        <v/>
      </c>
      <c r="O737" s="119"/>
      <c r="P737" s="64" t="str">
        <f t="shared" si="142"/>
        <v/>
      </c>
      <c r="Q737" s="65"/>
      <c r="R737" s="66"/>
      <c r="S737" s="67" t="str">
        <f t="shared" si="143"/>
        <v/>
      </c>
      <c r="T737" s="68" t="str">
        <f t="shared" si="139"/>
        <v>Sin Iniciar</v>
      </c>
      <c r="U737" s="650" t="str">
        <f t="shared" si="140"/>
        <v>6</v>
      </c>
      <c r="V737" s="120"/>
      <c r="W737" s="71">
        <f t="shared" si="144"/>
        <v>1</v>
      </c>
      <c r="X737" s="703"/>
    </row>
    <row r="738" spans="1:24" s="5" customFormat="1" ht="29.25" hidden="1" customHeight="1" outlineLevel="2" thickBot="1" x14ac:dyDescent="0.3">
      <c r="A738" s="763"/>
      <c r="B738" s="766"/>
      <c r="C738" s="310" t="s">
        <v>896</v>
      </c>
      <c r="D738" s="311"/>
      <c r="E738" s="311"/>
      <c r="F738" s="312"/>
      <c r="G738" s="320" t="s">
        <v>1238</v>
      </c>
      <c r="H738" s="310" t="s">
        <v>372</v>
      </c>
      <c r="I738" s="527"/>
      <c r="J738" s="314">
        <v>1</v>
      </c>
      <c r="K738" s="571"/>
      <c r="L738" s="572"/>
      <c r="M738" s="221" t="str">
        <f t="shared" si="138"/>
        <v/>
      </c>
      <c r="N738" s="62" t="str">
        <f t="shared" si="141"/>
        <v/>
      </c>
      <c r="O738" s="119"/>
      <c r="P738" s="64" t="str">
        <f t="shared" si="142"/>
        <v/>
      </c>
      <c r="Q738" s="65"/>
      <c r="R738" s="66"/>
      <c r="S738" s="67" t="str">
        <f t="shared" si="143"/>
        <v/>
      </c>
      <c r="T738" s="68" t="str">
        <f t="shared" si="139"/>
        <v>Sin Iniciar</v>
      </c>
      <c r="U738" s="650" t="str">
        <f t="shared" si="140"/>
        <v>6</v>
      </c>
      <c r="V738" s="120"/>
      <c r="W738" s="71">
        <f t="shared" si="144"/>
        <v>1</v>
      </c>
      <c r="X738" s="703"/>
    </row>
    <row r="739" spans="1:24" s="5" customFormat="1" ht="29.25" hidden="1" customHeight="1" outlineLevel="2" thickBot="1" x14ac:dyDescent="0.3">
      <c r="A739" s="763"/>
      <c r="B739" s="766"/>
      <c r="C739" s="310" t="s">
        <v>896</v>
      </c>
      <c r="D739" s="311"/>
      <c r="E739" s="311"/>
      <c r="F739" s="312"/>
      <c r="G739" s="320" t="s">
        <v>1239</v>
      </c>
      <c r="H739" s="310" t="s">
        <v>372</v>
      </c>
      <c r="I739" s="527"/>
      <c r="J739" s="314">
        <v>1</v>
      </c>
      <c r="K739" s="571"/>
      <c r="L739" s="572"/>
      <c r="M739" s="221" t="str">
        <f t="shared" si="138"/>
        <v/>
      </c>
      <c r="N739" s="62" t="str">
        <f t="shared" si="141"/>
        <v/>
      </c>
      <c r="O739" s="119"/>
      <c r="P739" s="64" t="str">
        <f t="shared" si="142"/>
        <v/>
      </c>
      <c r="Q739" s="65"/>
      <c r="R739" s="66"/>
      <c r="S739" s="67" t="str">
        <f t="shared" si="143"/>
        <v/>
      </c>
      <c r="T739" s="68" t="str">
        <f t="shared" si="139"/>
        <v>Sin Iniciar</v>
      </c>
      <c r="U739" s="650" t="str">
        <f t="shared" si="140"/>
        <v>6</v>
      </c>
      <c r="V739" s="120"/>
      <c r="W739" s="71">
        <f t="shared" si="144"/>
        <v>1</v>
      </c>
      <c r="X739" s="703"/>
    </row>
    <row r="740" spans="1:24" s="5" customFormat="1" ht="29.25" hidden="1" customHeight="1" outlineLevel="2" thickBot="1" x14ac:dyDescent="0.3">
      <c r="A740" s="763"/>
      <c r="B740" s="766"/>
      <c r="C740" s="310" t="s">
        <v>896</v>
      </c>
      <c r="D740" s="311"/>
      <c r="E740" s="311"/>
      <c r="F740" s="312"/>
      <c r="G740" s="320" t="s">
        <v>1240</v>
      </c>
      <c r="H740" s="310" t="s">
        <v>372</v>
      </c>
      <c r="I740" s="527"/>
      <c r="J740" s="314">
        <v>3</v>
      </c>
      <c r="K740" s="571"/>
      <c r="L740" s="572"/>
      <c r="M740" s="221" t="str">
        <f t="shared" si="138"/>
        <v/>
      </c>
      <c r="N740" s="62" t="str">
        <f t="shared" si="141"/>
        <v/>
      </c>
      <c r="O740" s="119"/>
      <c r="P740" s="64" t="str">
        <f t="shared" si="142"/>
        <v/>
      </c>
      <c r="Q740" s="65"/>
      <c r="R740" s="66"/>
      <c r="S740" s="67" t="str">
        <f t="shared" si="143"/>
        <v/>
      </c>
      <c r="T740" s="68" t="str">
        <f t="shared" si="139"/>
        <v>Sin Iniciar</v>
      </c>
      <c r="U740" s="650" t="str">
        <f t="shared" si="140"/>
        <v>6</v>
      </c>
      <c r="V740" s="120"/>
      <c r="W740" s="71">
        <f t="shared" si="144"/>
        <v>1</v>
      </c>
      <c r="X740" s="703"/>
    </row>
    <row r="741" spans="1:24" s="5" customFormat="1" ht="29.25" hidden="1" customHeight="1" outlineLevel="2" thickBot="1" x14ac:dyDescent="0.3">
      <c r="A741" s="763"/>
      <c r="B741" s="766"/>
      <c r="C741" s="310" t="s">
        <v>896</v>
      </c>
      <c r="D741" s="311"/>
      <c r="E741" s="311"/>
      <c r="F741" s="312"/>
      <c r="G741" s="320" t="s">
        <v>1240</v>
      </c>
      <c r="H741" s="310" t="s">
        <v>372</v>
      </c>
      <c r="I741" s="527"/>
      <c r="J741" s="314">
        <v>3</v>
      </c>
      <c r="K741" s="571"/>
      <c r="L741" s="572"/>
      <c r="M741" s="221" t="str">
        <f t="shared" si="138"/>
        <v/>
      </c>
      <c r="N741" s="62" t="str">
        <f t="shared" si="141"/>
        <v/>
      </c>
      <c r="O741" s="119"/>
      <c r="P741" s="64" t="str">
        <f t="shared" si="142"/>
        <v/>
      </c>
      <c r="Q741" s="65"/>
      <c r="R741" s="66"/>
      <c r="S741" s="67" t="str">
        <f t="shared" si="143"/>
        <v/>
      </c>
      <c r="T741" s="68" t="str">
        <f t="shared" si="139"/>
        <v>Sin Iniciar</v>
      </c>
      <c r="U741" s="650" t="str">
        <f t="shared" si="140"/>
        <v>6</v>
      </c>
      <c r="V741" s="120"/>
      <c r="W741" s="71">
        <f t="shared" si="144"/>
        <v>1</v>
      </c>
      <c r="X741" s="703"/>
    </row>
    <row r="742" spans="1:24" s="5" customFormat="1" ht="29.25" hidden="1" customHeight="1" outlineLevel="2" thickBot="1" x14ac:dyDescent="0.3">
      <c r="A742" s="763"/>
      <c r="B742" s="766"/>
      <c r="C742" s="310" t="s">
        <v>896</v>
      </c>
      <c r="D742" s="311"/>
      <c r="E742" s="311"/>
      <c r="F742" s="312"/>
      <c r="G742" s="320" t="s">
        <v>1241</v>
      </c>
      <c r="H742" s="310" t="s">
        <v>372</v>
      </c>
      <c r="I742" s="527"/>
      <c r="J742" s="314">
        <v>3</v>
      </c>
      <c r="K742" s="571"/>
      <c r="L742" s="572"/>
      <c r="M742" s="221" t="str">
        <f t="shared" si="138"/>
        <v/>
      </c>
      <c r="N742" s="62" t="str">
        <f t="shared" si="141"/>
        <v/>
      </c>
      <c r="O742" s="119"/>
      <c r="P742" s="64" t="str">
        <f t="shared" si="142"/>
        <v/>
      </c>
      <c r="Q742" s="65"/>
      <c r="R742" s="66"/>
      <c r="S742" s="67" t="str">
        <f t="shared" si="143"/>
        <v/>
      </c>
      <c r="T742" s="68" t="str">
        <f t="shared" si="139"/>
        <v>Sin Iniciar</v>
      </c>
      <c r="U742" s="650" t="str">
        <f t="shared" si="140"/>
        <v>6</v>
      </c>
      <c r="V742" s="120"/>
      <c r="W742" s="71">
        <f t="shared" si="144"/>
        <v>1</v>
      </c>
      <c r="X742" s="703"/>
    </row>
    <row r="743" spans="1:24" s="5" customFormat="1" ht="29.25" hidden="1" customHeight="1" outlineLevel="2" thickBot="1" x14ac:dyDescent="0.3">
      <c r="A743" s="763"/>
      <c r="B743" s="766"/>
      <c r="C743" s="310" t="s">
        <v>896</v>
      </c>
      <c r="D743" s="311"/>
      <c r="E743" s="311"/>
      <c r="F743" s="312"/>
      <c r="G743" s="320" t="s">
        <v>1242</v>
      </c>
      <c r="H743" s="310" t="s">
        <v>372</v>
      </c>
      <c r="I743" s="527"/>
      <c r="J743" s="314">
        <v>50</v>
      </c>
      <c r="K743" s="571"/>
      <c r="L743" s="572"/>
      <c r="M743" s="221" t="str">
        <f t="shared" si="138"/>
        <v/>
      </c>
      <c r="N743" s="62" t="str">
        <f t="shared" si="141"/>
        <v/>
      </c>
      <c r="O743" s="119"/>
      <c r="P743" s="64" t="str">
        <f t="shared" si="142"/>
        <v/>
      </c>
      <c r="Q743" s="65"/>
      <c r="R743" s="66"/>
      <c r="S743" s="67" t="str">
        <f t="shared" si="143"/>
        <v/>
      </c>
      <c r="T743" s="68" t="str">
        <f t="shared" si="139"/>
        <v>Sin Iniciar</v>
      </c>
      <c r="U743" s="650" t="str">
        <f t="shared" si="140"/>
        <v>6</v>
      </c>
      <c r="V743" s="120"/>
      <c r="W743" s="71">
        <f t="shared" si="144"/>
        <v>1</v>
      </c>
      <c r="X743" s="703"/>
    </row>
    <row r="744" spans="1:24" s="5" customFormat="1" ht="29.25" hidden="1" customHeight="1" outlineLevel="2" thickBot="1" x14ac:dyDescent="0.3">
      <c r="A744" s="763"/>
      <c r="B744" s="766"/>
      <c r="C744" s="310" t="s">
        <v>896</v>
      </c>
      <c r="D744" s="311"/>
      <c r="E744" s="311"/>
      <c r="F744" s="312"/>
      <c r="G744" s="320" t="s">
        <v>1243</v>
      </c>
      <c r="H744" s="310" t="s">
        <v>372</v>
      </c>
      <c r="I744" s="527"/>
      <c r="J744" s="314">
        <v>15</v>
      </c>
      <c r="K744" s="571"/>
      <c r="L744" s="572"/>
      <c r="M744" s="221" t="str">
        <f t="shared" si="138"/>
        <v/>
      </c>
      <c r="N744" s="62" t="str">
        <f t="shared" si="141"/>
        <v/>
      </c>
      <c r="O744" s="119"/>
      <c r="P744" s="64" t="str">
        <f t="shared" si="142"/>
        <v/>
      </c>
      <c r="Q744" s="65"/>
      <c r="R744" s="66"/>
      <c r="S744" s="67" t="str">
        <f t="shared" si="143"/>
        <v/>
      </c>
      <c r="T744" s="68" t="str">
        <f t="shared" si="139"/>
        <v>Sin Iniciar</v>
      </c>
      <c r="U744" s="650" t="str">
        <f t="shared" si="140"/>
        <v>6</v>
      </c>
      <c r="V744" s="120"/>
      <c r="W744" s="71">
        <f t="shared" si="144"/>
        <v>1</v>
      </c>
      <c r="X744" s="703"/>
    </row>
    <row r="745" spans="1:24" s="5" customFormat="1" ht="29.25" hidden="1" customHeight="1" outlineLevel="2" thickBot="1" x14ac:dyDescent="0.3">
      <c r="A745" s="763"/>
      <c r="B745" s="766"/>
      <c r="C745" s="310" t="s">
        <v>896</v>
      </c>
      <c r="D745" s="311"/>
      <c r="E745" s="311"/>
      <c r="F745" s="312"/>
      <c r="G745" s="320" t="s">
        <v>1244</v>
      </c>
      <c r="H745" s="310" t="s">
        <v>372</v>
      </c>
      <c r="I745" s="527"/>
      <c r="J745" s="314">
        <v>2</v>
      </c>
      <c r="K745" s="571"/>
      <c r="L745" s="572"/>
      <c r="M745" s="221" t="str">
        <f t="shared" si="138"/>
        <v/>
      </c>
      <c r="N745" s="62" t="str">
        <f t="shared" si="141"/>
        <v/>
      </c>
      <c r="O745" s="119"/>
      <c r="P745" s="64" t="str">
        <f t="shared" si="142"/>
        <v/>
      </c>
      <c r="Q745" s="65"/>
      <c r="R745" s="66"/>
      <c r="S745" s="67" t="str">
        <f t="shared" si="143"/>
        <v/>
      </c>
      <c r="T745" s="68" t="str">
        <f t="shared" si="139"/>
        <v>Sin Iniciar</v>
      </c>
      <c r="U745" s="650" t="str">
        <f t="shared" si="140"/>
        <v>6</v>
      </c>
      <c r="V745" s="120"/>
      <c r="W745" s="71">
        <f t="shared" si="144"/>
        <v>1</v>
      </c>
      <c r="X745" s="703"/>
    </row>
    <row r="746" spans="1:24" s="5" customFormat="1" ht="29.25" hidden="1" customHeight="1" outlineLevel="2" thickBot="1" x14ac:dyDescent="0.3">
      <c r="A746" s="763"/>
      <c r="B746" s="766"/>
      <c r="C746" s="310" t="s">
        <v>896</v>
      </c>
      <c r="D746" s="311"/>
      <c r="E746" s="311"/>
      <c r="F746" s="312"/>
      <c r="G746" s="320" t="s">
        <v>1245</v>
      </c>
      <c r="H746" s="310" t="s">
        <v>372</v>
      </c>
      <c r="I746" s="527"/>
      <c r="J746" s="314">
        <v>2</v>
      </c>
      <c r="K746" s="571"/>
      <c r="L746" s="572"/>
      <c r="M746" s="221" t="str">
        <f t="shared" si="138"/>
        <v/>
      </c>
      <c r="N746" s="62" t="str">
        <f t="shared" si="141"/>
        <v/>
      </c>
      <c r="O746" s="119"/>
      <c r="P746" s="64" t="str">
        <f t="shared" si="142"/>
        <v/>
      </c>
      <c r="Q746" s="65"/>
      <c r="R746" s="66"/>
      <c r="S746" s="67" t="str">
        <f t="shared" si="143"/>
        <v/>
      </c>
      <c r="T746" s="68" t="str">
        <f t="shared" si="139"/>
        <v>Sin Iniciar</v>
      </c>
      <c r="U746" s="650" t="str">
        <f t="shared" si="140"/>
        <v>6</v>
      </c>
      <c r="V746" s="120"/>
      <c r="W746" s="71">
        <f t="shared" si="144"/>
        <v>1</v>
      </c>
      <c r="X746" s="703"/>
    </row>
    <row r="747" spans="1:24" s="5" customFormat="1" ht="29.25" hidden="1" customHeight="1" outlineLevel="2" thickBot="1" x14ac:dyDescent="0.3">
      <c r="A747" s="763"/>
      <c r="B747" s="766"/>
      <c r="C747" s="310" t="s">
        <v>896</v>
      </c>
      <c r="D747" s="311"/>
      <c r="E747" s="311"/>
      <c r="F747" s="312"/>
      <c r="G747" s="320" t="s">
        <v>1246</v>
      </c>
      <c r="H747" s="310" t="s">
        <v>372</v>
      </c>
      <c r="I747" s="527"/>
      <c r="J747" s="314">
        <v>2</v>
      </c>
      <c r="K747" s="571"/>
      <c r="L747" s="572"/>
      <c r="M747" s="221" t="str">
        <f t="shared" si="138"/>
        <v/>
      </c>
      <c r="N747" s="62" t="str">
        <f t="shared" si="141"/>
        <v/>
      </c>
      <c r="O747" s="119"/>
      <c r="P747" s="64" t="str">
        <f t="shared" si="142"/>
        <v/>
      </c>
      <c r="Q747" s="65"/>
      <c r="R747" s="66"/>
      <c r="S747" s="67" t="str">
        <f t="shared" si="143"/>
        <v/>
      </c>
      <c r="T747" s="68" t="str">
        <f t="shared" si="139"/>
        <v>Sin Iniciar</v>
      </c>
      <c r="U747" s="650" t="str">
        <f t="shared" si="140"/>
        <v>6</v>
      </c>
      <c r="V747" s="120"/>
      <c r="W747" s="71">
        <f t="shared" si="144"/>
        <v>1</v>
      </c>
      <c r="X747" s="703"/>
    </row>
    <row r="748" spans="1:24" s="5" customFormat="1" ht="29.25" hidden="1" customHeight="1" outlineLevel="2" thickBot="1" x14ac:dyDescent="0.3">
      <c r="A748" s="763"/>
      <c r="B748" s="766"/>
      <c r="C748" s="310" t="s">
        <v>896</v>
      </c>
      <c r="D748" s="311"/>
      <c r="E748" s="311"/>
      <c r="F748" s="312"/>
      <c r="G748" s="320" t="s">
        <v>1247</v>
      </c>
      <c r="H748" s="310" t="s">
        <v>372</v>
      </c>
      <c r="I748" s="527"/>
      <c r="J748" s="314">
        <v>10</v>
      </c>
      <c r="K748" s="571"/>
      <c r="L748" s="572"/>
      <c r="M748" s="221" t="str">
        <f t="shared" si="138"/>
        <v/>
      </c>
      <c r="N748" s="62" t="str">
        <f t="shared" si="141"/>
        <v/>
      </c>
      <c r="O748" s="119"/>
      <c r="P748" s="64" t="str">
        <f t="shared" si="142"/>
        <v/>
      </c>
      <c r="Q748" s="65"/>
      <c r="R748" s="66"/>
      <c r="S748" s="67" t="str">
        <f t="shared" si="143"/>
        <v/>
      </c>
      <c r="T748" s="68" t="str">
        <f t="shared" si="139"/>
        <v>Sin Iniciar</v>
      </c>
      <c r="U748" s="650" t="str">
        <f t="shared" si="140"/>
        <v>6</v>
      </c>
      <c r="V748" s="120"/>
      <c r="W748" s="71">
        <f t="shared" si="144"/>
        <v>1</v>
      </c>
      <c r="X748" s="703"/>
    </row>
    <row r="749" spans="1:24" s="5" customFormat="1" ht="29.25" hidden="1" customHeight="1" outlineLevel="2" thickBot="1" x14ac:dyDescent="0.3">
      <c r="A749" s="763"/>
      <c r="B749" s="766"/>
      <c r="C749" s="310" t="s">
        <v>896</v>
      </c>
      <c r="D749" s="311"/>
      <c r="E749" s="311"/>
      <c r="F749" s="312"/>
      <c r="G749" s="320" t="s">
        <v>1248</v>
      </c>
      <c r="H749" s="310" t="s">
        <v>372</v>
      </c>
      <c r="I749" s="527"/>
      <c r="J749" s="314">
        <v>10</v>
      </c>
      <c r="K749" s="571"/>
      <c r="L749" s="572"/>
      <c r="M749" s="221" t="str">
        <f t="shared" si="138"/>
        <v/>
      </c>
      <c r="N749" s="62" t="str">
        <f t="shared" si="141"/>
        <v/>
      </c>
      <c r="O749" s="119"/>
      <c r="P749" s="64" t="str">
        <f t="shared" si="142"/>
        <v/>
      </c>
      <c r="Q749" s="65"/>
      <c r="R749" s="66"/>
      <c r="S749" s="67" t="str">
        <f t="shared" si="143"/>
        <v/>
      </c>
      <c r="T749" s="68" t="str">
        <f t="shared" si="139"/>
        <v>Sin Iniciar</v>
      </c>
      <c r="U749" s="650" t="str">
        <f t="shared" si="140"/>
        <v>6</v>
      </c>
      <c r="V749" s="120"/>
      <c r="W749" s="71">
        <f t="shared" si="144"/>
        <v>1</v>
      </c>
      <c r="X749" s="703"/>
    </row>
    <row r="750" spans="1:24" s="5" customFormat="1" ht="29.25" hidden="1" customHeight="1" outlineLevel="2" thickBot="1" x14ac:dyDescent="0.3">
      <c r="A750" s="763"/>
      <c r="B750" s="766"/>
      <c r="C750" s="310" t="s">
        <v>896</v>
      </c>
      <c r="D750" s="311"/>
      <c r="E750" s="311"/>
      <c r="F750" s="312"/>
      <c r="G750" s="320" t="s">
        <v>1249</v>
      </c>
      <c r="H750" s="310" t="s">
        <v>372</v>
      </c>
      <c r="I750" s="527"/>
      <c r="J750" s="314">
        <v>15</v>
      </c>
      <c r="K750" s="571"/>
      <c r="L750" s="572"/>
      <c r="M750" s="221" t="str">
        <f t="shared" si="138"/>
        <v/>
      </c>
      <c r="N750" s="62" t="str">
        <f t="shared" si="141"/>
        <v/>
      </c>
      <c r="O750" s="119"/>
      <c r="P750" s="64" t="str">
        <f t="shared" si="142"/>
        <v/>
      </c>
      <c r="Q750" s="65"/>
      <c r="R750" s="66"/>
      <c r="S750" s="67" t="str">
        <f t="shared" si="143"/>
        <v/>
      </c>
      <c r="T750" s="68" t="str">
        <f t="shared" si="139"/>
        <v>Sin Iniciar</v>
      </c>
      <c r="U750" s="650" t="str">
        <f t="shared" si="140"/>
        <v>6</v>
      </c>
      <c r="V750" s="120"/>
      <c r="W750" s="71">
        <f t="shared" si="144"/>
        <v>1</v>
      </c>
      <c r="X750" s="703"/>
    </row>
    <row r="751" spans="1:24" s="5" customFormat="1" ht="29.25" hidden="1" customHeight="1" outlineLevel="2" thickBot="1" x14ac:dyDescent="0.3">
      <c r="A751" s="763"/>
      <c r="B751" s="766"/>
      <c r="C751" s="310" t="s">
        <v>896</v>
      </c>
      <c r="D751" s="311"/>
      <c r="E751" s="311"/>
      <c r="F751" s="312"/>
      <c r="G751" s="320" t="s">
        <v>1250</v>
      </c>
      <c r="H751" s="310" t="s">
        <v>372</v>
      </c>
      <c r="I751" s="527"/>
      <c r="J751" s="314">
        <v>5</v>
      </c>
      <c r="K751" s="571"/>
      <c r="L751" s="572"/>
      <c r="M751" s="221" t="str">
        <f t="shared" si="138"/>
        <v/>
      </c>
      <c r="N751" s="62" t="str">
        <f t="shared" si="141"/>
        <v/>
      </c>
      <c r="O751" s="119"/>
      <c r="P751" s="64" t="str">
        <f t="shared" si="142"/>
        <v/>
      </c>
      <c r="Q751" s="65"/>
      <c r="R751" s="66"/>
      <c r="S751" s="67" t="str">
        <f t="shared" si="143"/>
        <v/>
      </c>
      <c r="T751" s="68" t="str">
        <f t="shared" si="139"/>
        <v>Sin Iniciar</v>
      </c>
      <c r="U751" s="650" t="str">
        <f t="shared" si="140"/>
        <v>6</v>
      </c>
      <c r="V751" s="120"/>
      <c r="W751" s="71">
        <f t="shared" si="144"/>
        <v>1</v>
      </c>
      <c r="X751" s="703"/>
    </row>
    <row r="752" spans="1:24" s="5" customFormat="1" ht="29.25" hidden="1" customHeight="1" outlineLevel="2" thickBot="1" x14ac:dyDescent="0.3">
      <c r="A752" s="763"/>
      <c r="B752" s="766"/>
      <c r="C752" s="310" t="s">
        <v>896</v>
      </c>
      <c r="D752" s="311"/>
      <c r="E752" s="311"/>
      <c r="F752" s="312"/>
      <c r="G752" s="320" t="s">
        <v>1251</v>
      </c>
      <c r="H752" s="310" t="s">
        <v>372</v>
      </c>
      <c r="I752" s="527"/>
      <c r="J752" s="314">
        <v>4</v>
      </c>
      <c r="K752" s="571"/>
      <c r="L752" s="572"/>
      <c r="M752" s="221" t="str">
        <f t="shared" si="138"/>
        <v/>
      </c>
      <c r="N752" s="62" t="str">
        <f t="shared" si="141"/>
        <v/>
      </c>
      <c r="O752" s="119"/>
      <c r="P752" s="64" t="str">
        <f t="shared" si="142"/>
        <v/>
      </c>
      <c r="Q752" s="65"/>
      <c r="R752" s="66"/>
      <c r="S752" s="67" t="str">
        <f t="shared" si="143"/>
        <v/>
      </c>
      <c r="T752" s="68" t="str">
        <f t="shared" si="139"/>
        <v>Sin Iniciar</v>
      </c>
      <c r="U752" s="650" t="str">
        <f t="shared" si="140"/>
        <v>6</v>
      </c>
      <c r="V752" s="120"/>
      <c r="W752" s="71">
        <f t="shared" si="144"/>
        <v>1</v>
      </c>
      <c r="X752" s="703"/>
    </row>
    <row r="753" spans="1:24" s="5" customFormat="1" ht="29.25" hidden="1" customHeight="1" outlineLevel="2" thickBot="1" x14ac:dyDescent="0.3">
      <c r="A753" s="763"/>
      <c r="B753" s="766"/>
      <c r="C753" s="310" t="s">
        <v>896</v>
      </c>
      <c r="D753" s="311"/>
      <c r="E753" s="311"/>
      <c r="F753" s="312"/>
      <c r="G753" s="320" t="s">
        <v>1252</v>
      </c>
      <c r="H753" s="310" t="s">
        <v>372</v>
      </c>
      <c r="I753" s="527"/>
      <c r="J753" s="314">
        <v>3</v>
      </c>
      <c r="K753" s="571"/>
      <c r="L753" s="572"/>
      <c r="M753" s="221" t="str">
        <f t="shared" si="138"/>
        <v/>
      </c>
      <c r="N753" s="62" t="str">
        <f t="shared" si="141"/>
        <v/>
      </c>
      <c r="O753" s="119"/>
      <c r="P753" s="64" t="str">
        <f t="shared" si="142"/>
        <v/>
      </c>
      <c r="Q753" s="65"/>
      <c r="R753" s="66"/>
      <c r="S753" s="67" t="str">
        <f t="shared" si="143"/>
        <v/>
      </c>
      <c r="T753" s="68" t="str">
        <f t="shared" si="139"/>
        <v>Sin Iniciar</v>
      </c>
      <c r="U753" s="650" t="str">
        <f t="shared" si="140"/>
        <v>6</v>
      </c>
      <c r="V753" s="120"/>
      <c r="W753" s="71">
        <f t="shared" si="144"/>
        <v>1</v>
      </c>
      <c r="X753" s="703"/>
    </row>
    <row r="754" spans="1:24" s="5" customFormat="1" ht="29.25" hidden="1" customHeight="1" outlineLevel="2" thickBot="1" x14ac:dyDescent="0.3">
      <c r="A754" s="763"/>
      <c r="B754" s="766"/>
      <c r="C754" s="310" t="s">
        <v>896</v>
      </c>
      <c r="D754" s="311"/>
      <c r="E754" s="311"/>
      <c r="F754" s="312"/>
      <c r="G754" s="320" t="s">
        <v>1253</v>
      </c>
      <c r="H754" s="310" t="s">
        <v>372</v>
      </c>
      <c r="I754" s="527"/>
      <c r="J754" s="314">
        <v>50</v>
      </c>
      <c r="K754" s="571"/>
      <c r="L754" s="572"/>
      <c r="M754" s="221" t="str">
        <f t="shared" si="138"/>
        <v/>
      </c>
      <c r="N754" s="62" t="str">
        <f t="shared" si="141"/>
        <v/>
      </c>
      <c r="O754" s="119"/>
      <c r="P754" s="64" t="str">
        <f t="shared" si="142"/>
        <v/>
      </c>
      <c r="Q754" s="65"/>
      <c r="R754" s="66"/>
      <c r="S754" s="67" t="str">
        <f t="shared" si="143"/>
        <v/>
      </c>
      <c r="T754" s="68" t="str">
        <f t="shared" si="139"/>
        <v>Sin Iniciar</v>
      </c>
      <c r="U754" s="650" t="str">
        <f t="shared" si="140"/>
        <v>6</v>
      </c>
      <c r="V754" s="120"/>
      <c r="W754" s="71">
        <f t="shared" si="144"/>
        <v>1</v>
      </c>
      <c r="X754" s="703"/>
    </row>
    <row r="755" spans="1:24" s="5" customFormat="1" ht="29.25" hidden="1" customHeight="1" outlineLevel="2" thickBot="1" x14ac:dyDescent="0.3">
      <c r="A755" s="763"/>
      <c r="B755" s="766"/>
      <c r="C755" s="310" t="s">
        <v>896</v>
      </c>
      <c r="D755" s="311"/>
      <c r="E755" s="311"/>
      <c r="F755" s="312"/>
      <c r="G755" s="320" t="s">
        <v>1254</v>
      </c>
      <c r="H755" s="310" t="s">
        <v>372</v>
      </c>
      <c r="I755" s="527"/>
      <c r="J755" s="314">
        <v>50</v>
      </c>
      <c r="K755" s="571"/>
      <c r="L755" s="572"/>
      <c r="M755" s="221" t="str">
        <f t="shared" si="138"/>
        <v/>
      </c>
      <c r="N755" s="62" t="str">
        <f t="shared" si="141"/>
        <v/>
      </c>
      <c r="O755" s="119"/>
      <c r="P755" s="64" t="str">
        <f t="shared" si="142"/>
        <v/>
      </c>
      <c r="Q755" s="65"/>
      <c r="R755" s="66"/>
      <c r="S755" s="67" t="str">
        <f t="shared" si="143"/>
        <v/>
      </c>
      <c r="T755" s="68" t="str">
        <f t="shared" si="139"/>
        <v>Sin Iniciar</v>
      </c>
      <c r="U755" s="650" t="str">
        <f t="shared" si="140"/>
        <v>6</v>
      </c>
      <c r="V755" s="120"/>
      <c r="W755" s="71">
        <f t="shared" si="144"/>
        <v>1</v>
      </c>
      <c r="X755" s="703"/>
    </row>
    <row r="756" spans="1:24" s="5" customFormat="1" ht="29.25" hidden="1" customHeight="1" outlineLevel="2" thickBot="1" x14ac:dyDescent="0.3">
      <c r="A756" s="763"/>
      <c r="B756" s="766"/>
      <c r="C756" s="310" t="s">
        <v>896</v>
      </c>
      <c r="D756" s="311"/>
      <c r="E756" s="311"/>
      <c r="F756" s="312"/>
      <c r="G756" s="320" t="s">
        <v>1255</v>
      </c>
      <c r="H756" s="310" t="s">
        <v>372</v>
      </c>
      <c r="I756" s="527"/>
      <c r="J756" s="314">
        <v>50</v>
      </c>
      <c r="K756" s="571"/>
      <c r="L756" s="572"/>
      <c r="M756" s="221" t="str">
        <f t="shared" ref="M756:M819" si="145">+IF(D756="","",IF(MONTH($C$2)&lt;MONTH(D756),"",E756-D756))</f>
        <v/>
      </c>
      <c r="N756" s="62" t="str">
        <f t="shared" si="141"/>
        <v/>
      </c>
      <c r="O756" s="119"/>
      <c r="P756" s="64" t="str">
        <f t="shared" si="142"/>
        <v/>
      </c>
      <c r="Q756" s="65"/>
      <c r="R756" s="66"/>
      <c r="S756" s="67" t="str">
        <f t="shared" si="143"/>
        <v/>
      </c>
      <c r="T756" s="68" t="str">
        <f t="shared" ref="T756:T819" si="146">+IF(S756="","Sin Iniciar",IF(S756&lt;0.6,"Crítico",IF(S756&lt;0.9,"En Proceso",IF(AND(P756=1,Q756=1,S756=1),"Terminado","Normal"))))</f>
        <v>Sin Iniciar</v>
      </c>
      <c r="U756" s="650" t="str">
        <f t="shared" ref="U756:U819" si="147">+IF(T756="","",IF(T756="Sin Iniciar","6",IF(T756="Crítico","L",IF(T756="En Proceso","K",IF(T756="Normal","J","B")))))</f>
        <v>6</v>
      </c>
      <c r="V756" s="120"/>
      <c r="W756" s="71">
        <f t="shared" si="144"/>
        <v>1</v>
      </c>
      <c r="X756" s="703"/>
    </row>
    <row r="757" spans="1:24" s="5" customFormat="1" ht="29.25" hidden="1" customHeight="1" outlineLevel="2" thickBot="1" x14ac:dyDescent="0.3">
      <c r="A757" s="763"/>
      <c r="B757" s="766"/>
      <c r="C757" s="310" t="s">
        <v>896</v>
      </c>
      <c r="D757" s="311"/>
      <c r="E757" s="311"/>
      <c r="F757" s="312"/>
      <c r="G757" s="320" t="s">
        <v>1256</v>
      </c>
      <c r="H757" s="310" t="s">
        <v>372</v>
      </c>
      <c r="I757" s="527"/>
      <c r="J757" s="314">
        <v>50</v>
      </c>
      <c r="K757" s="571"/>
      <c r="L757" s="572"/>
      <c r="M757" s="221" t="str">
        <f t="shared" si="145"/>
        <v/>
      </c>
      <c r="N757" s="62" t="str">
        <f t="shared" si="141"/>
        <v/>
      </c>
      <c r="O757" s="119"/>
      <c r="P757" s="64" t="str">
        <f t="shared" si="142"/>
        <v/>
      </c>
      <c r="Q757" s="65"/>
      <c r="R757" s="66"/>
      <c r="S757" s="67" t="str">
        <f t="shared" si="143"/>
        <v/>
      </c>
      <c r="T757" s="68" t="str">
        <f t="shared" si="146"/>
        <v>Sin Iniciar</v>
      </c>
      <c r="U757" s="650" t="str">
        <f t="shared" si="147"/>
        <v>6</v>
      </c>
      <c r="V757" s="120"/>
      <c r="W757" s="71">
        <f t="shared" si="144"/>
        <v>1</v>
      </c>
      <c r="X757" s="703"/>
    </row>
    <row r="758" spans="1:24" s="5" customFormat="1" ht="29.25" hidden="1" customHeight="1" outlineLevel="2" thickBot="1" x14ac:dyDescent="0.3">
      <c r="A758" s="763"/>
      <c r="B758" s="766"/>
      <c r="C758" s="310" t="s">
        <v>896</v>
      </c>
      <c r="D758" s="311"/>
      <c r="E758" s="311"/>
      <c r="F758" s="312"/>
      <c r="G758" s="320" t="s">
        <v>1257</v>
      </c>
      <c r="H758" s="310" t="s">
        <v>372</v>
      </c>
      <c r="I758" s="527"/>
      <c r="J758" s="314">
        <v>50</v>
      </c>
      <c r="K758" s="571"/>
      <c r="L758" s="572"/>
      <c r="M758" s="221" t="str">
        <f t="shared" si="145"/>
        <v/>
      </c>
      <c r="N758" s="62" t="str">
        <f t="shared" si="141"/>
        <v/>
      </c>
      <c r="O758" s="119"/>
      <c r="P758" s="64" t="str">
        <f t="shared" si="142"/>
        <v/>
      </c>
      <c r="Q758" s="65"/>
      <c r="R758" s="66"/>
      <c r="S758" s="67" t="str">
        <f t="shared" si="143"/>
        <v/>
      </c>
      <c r="T758" s="68" t="str">
        <f t="shared" si="146"/>
        <v>Sin Iniciar</v>
      </c>
      <c r="U758" s="650" t="str">
        <f t="shared" si="147"/>
        <v>6</v>
      </c>
      <c r="V758" s="120"/>
      <c r="W758" s="71">
        <f t="shared" si="144"/>
        <v>1</v>
      </c>
      <c r="X758" s="703"/>
    </row>
    <row r="759" spans="1:24" s="5" customFormat="1" ht="29.25" hidden="1" customHeight="1" outlineLevel="2" thickBot="1" x14ac:dyDescent="0.3">
      <c r="A759" s="763"/>
      <c r="B759" s="766"/>
      <c r="C759" s="310" t="s">
        <v>896</v>
      </c>
      <c r="D759" s="311"/>
      <c r="E759" s="311"/>
      <c r="F759" s="312"/>
      <c r="G759" s="320" t="s">
        <v>1258</v>
      </c>
      <c r="H759" s="310" t="s">
        <v>372</v>
      </c>
      <c r="I759" s="527"/>
      <c r="J759" s="314">
        <v>50</v>
      </c>
      <c r="K759" s="571"/>
      <c r="L759" s="572"/>
      <c r="M759" s="221" t="str">
        <f t="shared" si="145"/>
        <v/>
      </c>
      <c r="N759" s="62" t="str">
        <f t="shared" si="141"/>
        <v/>
      </c>
      <c r="O759" s="119"/>
      <c r="P759" s="64" t="str">
        <f t="shared" si="142"/>
        <v/>
      </c>
      <c r="Q759" s="65"/>
      <c r="R759" s="66"/>
      <c r="S759" s="67" t="str">
        <f t="shared" si="143"/>
        <v/>
      </c>
      <c r="T759" s="68" t="str">
        <f t="shared" si="146"/>
        <v>Sin Iniciar</v>
      </c>
      <c r="U759" s="650" t="str">
        <f t="shared" si="147"/>
        <v>6</v>
      </c>
      <c r="V759" s="120"/>
      <c r="W759" s="71">
        <f t="shared" si="144"/>
        <v>1</v>
      </c>
      <c r="X759" s="703"/>
    </row>
    <row r="760" spans="1:24" s="5" customFormat="1" ht="29.25" hidden="1" customHeight="1" outlineLevel="2" thickBot="1" x14ac:dyDescent="0.3">
      <c r="A760" s="763"/>
      <c r="B760" s="766"/>
      <c r="C760" s="310" t="s">
        <v>896</v>
      </c>
      <c r="D760" s="311"/>
      <c r="E760" s="311"/>
      <c r="F760" s="312"/>
      <c r="G760" s="320" t="s">
        <v>1259</v>
      </c>
      <c r="H760" s="310" t="s">
        <v>372</v>
      </c>
      <c r="I760" s="527"/>
      <c r="J760" s="314">
        <v>50</v>
      </c>
      <c r="K760" s="571"/>
      <c r="L760" s="572"/>
      <c r="M760" s="221" t="str">
        <f t="shared" si="145"/>
        <v/>
      </c>
      <c r="N760" s="62" t="str">
        <f t="shared" si="141"/>
        <v/>
      </c>
      <c r="O760" s="119"/>
      <c r="P760" s="64" t="str">
        <f t="shared" si="142"/>
        <v/>
      </c>
      <c r="Q760" s="65"/>
      <c r="R760" s="66"/>
      <c r="S760" s="67" t="str">
        <f t="shared" si="143"/>
        <v/>
      </c>
      <c r="T760" s="68" t="str">
        <f t="shared" si="146"/>
        <v>Sin Iniciar</v>
      </c>
      <c r="U760" s="650" t="str">
        <f t="shared" si="147"/>
        <v>6</v>
      </c>
      <c r="V760" s="120"/>
      <c r="W760" s="71">
        <f t="shared" si="144"/>
        <v>1</v>
      </c>
      <c r="X760" s="703"/>
    </row>
    <row r="761" spans="1:24" s="5" customFormat="1" ht="29.25" hidden="1" customHeight="1" outlineLevel="2" thickBot="1" x14ac:dyDescent="0.3">
      <c r="A761" s="763"/>
      <c r="B761" s="766"/>
      <c r="C761" s="310" t="s">
        <v>896</v>
      </c>
      <c r="D761" s="311"/>
      <c r="E761" s="311"/>
      <c r="F761" s="312"/>
      <c r="G761" s="320" t="s">
        <v>1260</v>
      </c>
      <c r="H761" s="310" t="s">
        <v>372</v>
      </c>
      <c r="I761" s="527"/>
      <c r="J761" s="314">
        <v>50</v>
      </c>
      <c r="K761" s="571"/>
      <c r="L761" s="572"/>
      <c r="M761" s="221" t="str">
        <f t="shared" si="145"/>
        <v/>
      </c>
      <c r="N761" s="62" t="str">
        <f t="shared" si="141"/>
        <v/>
      </c>
      <c r="O761" s="119"/>
      <c r="P761" s="64" t="str">
        <f t="shared" si="142"/>
        <v/>
      </c>
      <c r="Q761" s="65"/>
      <c r="R761" s="66"/>
      <c r="S761" s="67" t="str">
        <f t="shared" si="143"/>
        <v/>
      </c>
      <c r="T761" s="68" t="str">
        <f t="shared" si="146"/>
        <v>Sin Iniciar</v>
      </c>
      <c r="U761" s="650" t="str">
        <f t="shared" si="147"/>
        <v>6</v>
      </c>
      <c r="V761" s="120"/>
      <c r="W761" s="71">
        <f t="shared" si="144"/>
        <v>1</v>
      </c>
      <c r="X761" s="703"/>
    </row>
    <row r="762" spans="1:24" s="5" customFormat="1" ht="29.25" hidden="1" customHeight="1" outlineLevel="2" thickBot="1" x14ac:dyDescent="0.3">
      <c r="A762" s="763"/>
      <c r="B762" s="766"/>
      <c r="C762" s="310" t="s">
        <v>896</v>
      </c>
      <c r="D762" s="311"/>
      <c r="E762" s="311"/>
      <c r="F762" s="312"/>
      <c r="G762" s="320" t="s">
        <v>1261</v>
      </c>
      <c r="H762" s="310" t="s">
        <v>372</v>
      </c>
      <c r="I762" s="527"/>
      <c r="J762" s="314">
        <v>20</v>
      </c>
      <c r="K762" s="571"/>
      <c r="L762" s="572"/>
      <c r="M762" s="221" t="str">
        <f t="shared" si="145"/>
        <v/>
      </c>
      <c r="N762" s="62" t="str">
        <f t="shared" si="141"/>
        <v/>
      </c>
      <c r="O762" s="119"/>
      <c r="P762" s="64" t="str">
        <f t="shared" si="142"/>
        <v/>
      </c>
      <c r="Q762" s="65"/>
      <c r="R762" s="66"/>
      <c r="S762" s="67" t="str">
        <f t="shared" si="143"/>
        <v/>
      </c>
      <c r="T762" s="68" t="str">
        <f t="shared" si="146"/>
        <v>Sin Iniciar</v>
      </c>
      <c r="U762" s="650" t="str">
        <f t="shared" si="147"/>
        <v>6</v>
      </c>
      <c r="V762" s="120"/>
      <c r="W762" s="71">
        <f t="shared" si="144"/>
        <v>1</v>
      </c>
      <c r="X762" s="703"/>
    </row>
    <row r="763" spans="1:24" s="5" customFormat="1" ht="29.25" hidden="1" customHeight="1" outlineLevel="2" thickBot="1" x14ac:dyDescent="0.3">
      <c r="A763" s="763"/>
      <c r="B763" s="766"/>
      <c r="C763" s="310" t="s">
        <v>896</v>
      </c>
      <c r="D763" s="311"/>
      <c r="E763" s="311"/>
      <c r="F763" s="312"/>
      <c r="G763" s="320" t="s">
        <v>1262</v>
      </c>
      <c r="H763" s="310" t="s">
        <v>372</v>
      </c>
      <c r="I763" s="527"/>
      <c r="J763" s="314">
        <v>10</v>
      </c>
      <c r="K763" s="571"/>
      <c r="L763" s="572"/>
      <c r="M763" s="221" t="str">
        <f t="shared" si="145"/>
        <v/>
      </c>
      <c r="N763" s="62" t="str">
        <f t="shared" si="141"/>
        <v/>
      </c>
      <c r="O763" s="119"/>
      <c r="P763" s="64" t="str">
        <f t="shared" si="142"/>
        <v/>
      </c>
      <c r="Q763" s="65"/>
      <c r="R763" s="66"/>
      <c r="S763" s="67" t="str">
        <f t="shared" si="143"/>
        <v/>
      </c>
      <c r="T763" s="68" t="str">
        <f t="shared" si="146"/>
        <v>Sin Iniciar</v>
      </c>
      <c r="U763" s="650" t="str">
        <f t="shared" si="147"/>
        <v>6</v>
      </c>
      <c r="V763" s="120"/>
      <c r="W763" s="71">
        <f t="shared" si="144"/>
        <v>1</v>
      </c>
      <c r="X763" s="703"/>
    </row>
    <row r="764" spans="1:24" s="5" customFormat="1" ht="29.25" hidden="1" customHeight="1" outlineLevel="2" thickBot="1" x14ac:dyDescent="0.3">
      <c r="A764" s="763"/>
      <c r="B764" s="766"/>
      <c r="C764" s="310" t="s">
        <v>896</v>
      </c>
      <c r="D764" s="311"/>
      <c r="E764" s="311"/>
      <c r="F764" s="312"/>
      <c r="G764" s="320" t="s">
        <v>1263</v>
      </c>
      <c r="H764" s="310" t="s">
        <v>372</v>
      </c>
      <c r="I764" s="527"/>
      <c r="J764" s="314">
        <v>10</v>
      </c>
      <c r="K764" s="571"/>
      <c r="L764" s="572"/>
      <c r="M764" s="221" t="str">
        <f t="shared" si="145"/>
        <v/>
      </c>
      <c r="N764" s="62" t="str">
        <f t="shared" si="141"/>
        <v/>
      </c>
      <c r="O764" s="119"/>
      <c r="P764" s="64" t="str">
        <f t="shared" si="142"/>
        <v/>
      </c>
      <c r="Q764" s="65"/>
      <c r="R764" s="66"/>
      <c r="S764" s="67" t="str">
        <f t="shared" si="143"/>
        <v/>
      </c>
      <c r="T764" s="68" t="str">
        <f t="shared" si="146"/>
        <v>Sin Iniciar</v>
      </c>
      <c r="U764" s="650" t="str">
        <f t="shared" si="147"/>
        <v>6</v>
      </c>
      <c r="V764" s="120"/>
      <c r="W764" s="71">
        <f t="shared" si="144"/>
        <v>1</v>
      </c>
      <c r="X764" s="703"/>
    </row>
    <row r="765" spans="1:24" s="5" customFormat="1" ht="29.25" hidden="1" customHeight="1" outlineLevel="2" thickBot="1" x14ac:dyDescent="0.3">
      <c r="A765" s="763"/>
      <c r="B765" s="766"/>
      <c r="C765" s="310" t="s">
        <v>896</v>
      </c>
      <c r="D765" s="311"/>
      <c r="E765" s="311"/>
      <c r="F765" s="312"/>
      <c r="G765" s="320" t="s">
        <v>1264</v>
      </c>
      <c r="H765" s="310" t="s">
        <v>372</v>
      </c>
      <c r="I765" s="527"/>
      <c r="J765" s="314">
        <v>10</v>
      </c>
      <c r="K765" s="571"/>
      <c r="L765" s="572"/>
      <c r="M765" s="221" t="str">
        <f t="shared" si="145"/>
        <v/>
      </c>
      <c r="N765" s="62" t="str">
        <f t="shared" si="141"/>
        <v/>
      </c>
      <c r="O765" s="119"/>
      <c r="P765" s="64" t="str">
        <f t="shared" si="142"/>
        <v/>
      </c>
      <c r="Q765" s="65"/>
      <c r="R765" s="66"/>
      <c r="S765" s="67" t="str">
        <f t="shared" si="143"/>
        <v/>
      </c>
      <c r="T765" s="68" t="str">
        <f t="shared" si="146"/>
        <v>Sin Iniciar</v>
      </c>
      <c r="U765" s="650" t="str">
        <f t="shared" si="147"/>
        <v>6</v>
      </c>
      <c r="V765" s="120"/>
      <c r="W765" s="71">
        <f t="shared" si="144"/>
        <v>1</v>
      </c>
      <c r="X765" s="703"/>
    </row>
    <row r="766" spans="1:24" s="5" customFormat="1" ht="29.25" hidden="1" customHeight="1" outlineLevel="2" thickBot="1" x14ac:dyDescent="0.3">
      <c r="A766" s="763"/>
      <c r="B766" s="766"/>
      <c r="C766" s="310" t="s">
        <v>896</v>
      </c>
      <c r="D766" s="311"/>
      <c r="E766" s="311"/>
      <c r="F766" s="312"/>
      <c r="G766" s="320" t="s">
        <v>1265</v>
      </c>
      <c r="H766" s="310" t="s">
        <v>372</v>
      </c>
      <c r="I766" s="527"/>
      <c r="J766" s="314">
        <v>3</v>
      </c>
      <c r="K766" s="571"/>
      <c r="L766" s="572"/>
      <c r="M766" s="221" t="str">
        <f t="shared" si="145"/>
        <v/>
      </c>
      <c r="N766" s="62" t="str">
        <f t="shared" si="141"/>
        <v/>
      </c>
      <c r="O766" s="119"/>
      <c r="P766" s="64" t="str">
        <f t="shared" si="142"/>
        <v/>
      </c>
      <c r="Q766" s="65"/>
      <c r="R766" s="66"/>
      <c r="S766" s="67" t="str">
        <f t="shared" si="143"/>
        <v/>
      </c>
      <c r="T766" s="68" t="str">
        <f t="shared" si="146"/>
        <v>Sin Iniciar</v>
      </c>
      <c r="U766" s="650" t="str">
        <f t="shared" si="147"/>
        <v>6</v>
      </c>
      <c r="V766" s="120"/>
      <c r="W766" s="71">
        <f t="shared" si="144"/>
        <v>1</v>
      </c>
      <c r="X766" s="703"/>
    </row>
    <row r="767" spans="1:24" s="5" customFormat="1" ht="29.25" hidden="1" customHeight="1" outlineLevel="2" thickBot="1" x14ac:dyDescent="0.3">
      <c r="A767" s="763"/>
      <c r="B767" s="766"/>
      <c r="C767" s="310" t="s">
        <v>896</v>
      </c>
      <c r="D767" s="311"/>
      <c r="E767" s="311"/>
      <c r="F767" s="312"/>
      <c r="G767" s="320" t="s">
        <v>1266</v>
      </c>
      <c r="H767" s="310" t="s">
        <v>372</v>
      </c>
      <c r="I767" s="527"/>
      <c r="J767" s="314">
        <v>40</v>
      </c>
      <c r="K767" s="571"/>
      <c r="L767" s="572"/>
      <c r="M767" s="221" t="str">
        <f t="shared" si="145"/>
        <v/>
      </c>
      <c r="N767" s="62" t="str">
        <f t="shared" si="141"/>
        <v/>
      </c>
      <c r="O767" s="119"/>
      <c r="P767" s="64" t="str">
        <f t="shared" si="142"/>
        <v/>
      </c>
      <c r="Q767" s="65"/>
      <c r="R767" s="66"/>
      <c r="S767" s="67" t="str">
        <f t="shared" si="143"/>
        <v/>
      </c>
      <c r="T767" s="68" t="str">
        <f t="shared" si="146"/>
        <v>Sin Iniciar</v>
      </c>
      <c r="U767" s="650" t="str">
        <f t="shared" si="147"/>
        <v>6</v>
      </c>
      <c r="V767" s="120"/>
      <c r="W767" s="71">
        <f t="shared" si="144"/>
        <v>1</v>
      </c>
      <c r="X767" s="703"/>
    </row>
    <row r="768" spans="1:24" s="5" customFormat="1" ht="29.25" hidden="1" customHeight="1" outlineLevel="2" thickBot="1" x14ac:dyDescent="0.3">
      <c r="A768" s="763"/>
      <c r="B768" s="766"/>
      <c r="C768" s="310" t="s">
        <v>896</v>
      </c>
      <c r="D768" s="311"/>
      <c r="E768" s="311"/>
      <c r="F768" s="312"/>
      <c r="G768" s="320" t="s">
        <v>1267</v>
      </c>
      <c r="H768" s="310" t="s">
        <v>372</v>
      </c>
      <c r="I768" s="527"/>
      <c r="J768" s="314">
        <v>2</v>
      </c>
      <c r="K768" s="571"/>
      <c r="L768" s="572"/>
      <c r="M768" s="221" t="str">
        <f t="shared" si="145"/>
        <v/>
      </c>
      <c r="N768" s="62" t="str">
        <f t="shared" si="141"/>
        <v/>
      </c>
      <c r="O768" s="119"/>
      <c r="P768" s="64" t="str">
        <f t="shared" si="142"/>
        <v/>
      </c>
      <c r="Q768" s="65"/>
      <c r="R768" s="66"/>
      <c r="S768" s="67" t="str">
        <f t="shared" si="143"/>
        <v/>
      </c>
      <c r="T768" s="68" t="str">
        <f t="shared" si="146"/>
        <v>Sin Iniciar</v>
      </c>
      <c r="U768" s="650" t="str">
        <f t="shared" si="147"/>
        <v>6</v>
      </c>
      <c r="V768" s="120"/>
      <c r="W768" s="71">
        <f t="shared" si="144"/>
        <v>1</v>
      </c>
      <c r="X768" s="703"/>
    </row>
    <row r="769" spans="1:24" s="5" customFormat="1" ht="29.25" hidden="1" customHeight="1" outlineLevel="2" thickBot="1" x14ac:dyDescent="0.3">
      <c r="A769" s="763"/>
      <c r="B769" s="766"/>
      <c r="C769" s="310" t="s">
        <v>896</v>
      </c>
      <c r="D769" s="311"/>
      <c r="E769" s="311"/>
      <c r="F769" s="312"/>
      <c r="G769" s="320" t="s">
        <v>1268</v>
      </c>
      <c r="H769" s="310" t="s">
        <v>372</v>
      </c>
      <c r="I769" s="527"/>
      <c r="J769" s="314">
        <v>10</v>
      </c>
      <c r="K769" s="571"/>
      <c r="L769" s="572"/>
      <c r="M769" s="221" t="str">
        <f t="shared" si="145"/>
        <v/>
      </c>
      <c r="N769" s="62" t="str">
        <f t="shared" si="141"/>
        <v/>
      </c>
      <c r="O769" s="119"/>
      <c r="P769" s="64" t="str">
        <f t="shared" si="142"/>
        <v/>
      </c>
      <c r="Q769" s="65"/>
      <c r="R769" s="66"/>
      <c r="S769" s="67" t="str">
        <f t="shared" si="143"/>
        <v/>
      </c>
      <c r="T769" s="68" t="str">
        <f t="shared" si="146"/>
        <v>Sin Iniciar</v>
      </c>
      <c r="U769" s="650" t="str">
        <f t="shared" si="147"/>
        <v>6</v>
      </c>
      <c r="V769" s="120"/>
      <c r="W769" s="71">
        <f t="shared" si="144"/>
        <v>1</v>
      </c>
      <c r="X769" s="703"/>
    </row>
    <row r="770" spans="1:24" s="5" customFormat="1" ht="29.25" hidden="1" customHeight="1" outlineLevel="2" thickBot="1" x14ac:dyDescent="0.3">
      <c r="A770" s="763"/>
      <c r="B770" s="766"/>
      <c r="C770" s="310" t="s">
        <v>896</v>
      </c>
      <c r="D770" s="311"/>
      <c r="E770" s="311"/>
      <c r="F770" s="312"/>
      <c r="G770" s="320" t="s">
        <v>1269</v>
      </c>
      <c r="H770" s="310" t="s">
        <v>372</v>
      </c>
      <c r="I770" s="527"/>
      <c r="J770" s="314">
        <v>6</v>
      </c>
      <c r="K770" s="571"/>
      <c r="L770" s="572"/>
      <c r="M770" s="221" t="str">
        <f t="shared" si="145"/>
        <v/>
      </c>
      <c r="N770" s="62" t="str">
        <f t="shared" si="141"/>
        <v/>
      </c>
      <c r="O770" s="119"/>
      <c r="P770" s="64" t="str">
        <f t="shared" si="142"/>
        <v/>
      </c>
      <c r="Q770" s="65"/>
      <c r="R770" s="66"/>
      <c r="S770" s="67" t="str">
        <f t="shared" si="143"/>
        <v/>
      </c>
      <c r="T770" s="68" t="str">
        <f t="shared" si="146"/>
        <v>Sin Iniciar</v>
      </c>
      <c r="U770" s="650" t="str">
        <f t="shared" si="147"/>
        <v>6</v>
      </c>
      <c r="V770" s="120"/>
      <c r="W770" s="71">
        <f t="shared" si="144"/>
        <v>1</v>
      </c>
      <c r="X770" s="703"/>
    </row>
    <row r="771" spans="1:24" s="5" customFormat="1" ht="29.25" hidden="1" customHeight="1" outlineLevel="2" thickBot="1" x14ac:dyDescent="0.3">
      <c r="A771" s="763"/>
      <c r="B771" s="766"/>
      <c r="C771" s="310" t="s">
        <v>896</v>
      </c>
      <c r="D771" s="311"/>
      <c r="E771" s="311"/>
      <c r="F771" s="312"/>
      <c r="G771" s="320" t="s">
        <v>1270</v>
      </c>
      <c r="H771" s="310" t="s">
        <v>372</v>
      </c>
      <c r="I771" s="527"/>
      <c r="J771" s="314">
        <v>10</v>
      </c>
      <c r="K771" s="571"/>
      <c r="L771" s="572"/>
      <c r="M771" s="221" t="str">
        <f t="shared" si="145"/>
        <v/>
      </c>
      <c r="N771" s="62" t="str">
        <f t="shared" ref="N771:N834" si="148">+IF(D771="","",IF(AND(MONTH($C$2)&gt;=MONTH(D771),MONTH($C$2)&lt;=MONTH(E771)),"X",""))</f>
        <v/>
      </c>
      <c r="O771" s="119"/>
      <c r="P771" s="64" t="str">
        <f t="shared" si="142"/>
        <v/>
      </c>
      <c r="Q771" s="65"/>
      <c r="R771" s="66"/>
      <c r="S771" s="67" t="str">
        <f t="shared" si="143"/>
        <v/>
      </c>
      <c r="T771" s="68" t="str">
        <f t="shared" si="146"/>
        <v>Sin Iniciar</v>
      </c>
      <c r="U771" s="650" t="str">
        <f t="shared" si="147"/>
        <v>6</v>
      </c>
      <c r="V771" s="120"/>
      <c r="W771" s="71">
        <f t="shared" si="144"/>
        <v>1</v>
      </c>
      <c r="X771" s="703"/>
    </row>
    <row r="772" spans="1:24" s="5" customFormat="1" ht="29.25" hidden="1" customHeight="1" outlineLevel="2" thickBot="1" x14ac:dyDescent="0.3">
      <c r="A772" s="763"/>
      <c r="B772" s="766"/>
      <c r="C772" s="310" t="s">
        <v>896</v>
      </c>
      <c r="D772" s="311"/>
      <c r="E772" s="311"/>
      <c r="F772" s="312"/>
      <c r="G772" s="320" t="s">
        <v>1271</v>
      </c>
      <c r="H772" s="310" t="s">
        <v>372</v>
      </c>
      <c r="I772" s="527"/>
      <c r="J772" s="314">
        <v>100</v>
      </c>
      <c r="K772" s="571"/>
      <c r="L772" s="572"/>
      <c r="M772" s="221" t="str">
        <f t="shared" si="145"/>
        <v/>
      </c>
      <c r="N772" s="62" t="str">
        <f t="shared" si="148"/>
        <v/>
      </c>
      <c r="O772" s="119"/>
      <c r="P772" s="64" t="str">
        <f t="shared" si="142"/>
        <v/>
      </c>
      <c r="Q772" s="65"/>
      <c r="R772" s="66"/>
      <c r="S772" s="67" t="str">
        <f t="shared" si="143"/>
        <v/>
      </c>
      <c r="T772" s="68" t="str">
        <f t="shared" si="146"/>
        <v>Sin Iniciar</v>
      </c>
      <c r="U772" s="650" t="str">
        <f t="shared" si="147"/>
        <v>6</v>
      </c>
      <c r="V772" s="120"/>
      <c r="W772" s="71">
        <f t="shared" si="144"/>
        <v>1</v>
      </c>
      <c r="X772" s="703"/>
    </row>
    <row r="773" spans="1:24" s="5" customFormat="1" ht="29.25" hidden="1" customHeight="1" outlineLevel="2" thickBot="1" x14ac:dyDescent="0.3">
      <c r="A773" s="763"/>
      <c r="B773" s="766"/>
      <c r="C773" s="310" t="s">
        <v>896</v>
      </c>
      <c r="D773" s="311"/>
      <c r="E773" s="311"/>
      <c r="F773" s="312"/>
      <c r="G773" s="320" t="s">
        <v>1272</v>
      </c>
      <c r="H773" s="310" t="s">
        <v>372</v>
      </c>
      <c r="I773" s="527"/>
      <c r="J773" s="314">
        <v>100</v>
      </c>
      <c r="K773" s="571"/>
      <c r="L773" s="572"/>
      <c r="M773" s="221" t="str">
        <f t="shared" si="145"/>
        <v/>
      </c>
      <c r="N773" s="62" t="str">
        <f t="shared" si="148"/>
        <v/>
      </c>
      <c r="O773" s="119"/>
      <c r="P773" s="64" t="str">
        <f t="shared" si="142"/>
        <v/>
      </c>
      <c r="Q773" s="65"/>
      <c r="R773" s="66"/>
      <c r="S773" s="67" t="str">
        <f t="shared" si="143"/>
        <v/>
      </c>
      <c r="T773" s="68" t="str">
        <f t="shared" si="146"/>
        <v>Sin Iniciar</v>
      </c>
      <c r="U773" s="650" t="str">
        <f t="shared" si="147"/>
        <v>6</v>
      </c>
      <c r="V773" s="120"/>
      <c r="W773" s="71">
        <f t="shared" si="144"/>
        <v>1</v>
      </c>
      <c r="X773" s="703"/>
    </row>
    <row r="774" spans="1:24" s="5" customFormat="1" ht="29.25" hidden="1" customHeight="1" outlineLevel="2" thickBot="1" x14ac:dyDescent="0.3">
      <c r="A774" s="763"/>
      <c r="B774" s="766"/>
      <c r="C774" s="310" t="s">
        <v>896</v>
      </c>
      <c r="D774" s="311"/>
      <c r="E774" s="311"/>
      <c r="F774" s="312"/>
      <c r="G774" s="320" t="s">
        <v>1273</v>
      </c>
      <c r="H774" s="310" t="s">
        <v>372</v>
      </c>
      <c r="I774" s="527"/>
      <c r="J774" s="314">
        <v>100</v>
      </c>
      <c r="K774" s="571"/>
      <c r="L774" s="572"/>
      <c r="M774" s="221" t="str">
        <f t="shared" si="145"/>
        <v/>
      </c>
      <c r="N774" s="62" t="str">
        <f t="shared" si="148"/>
        <v/>
      </c>
      <c r="O774" s="119"/>
      <c r="P774" s="64" t="str">
        <f t="shared" si="142"/>
        <v/>
      </c>
      <c r="Q774" s="65"/>
      <c r="R774" s="66"/>
      <c r="S774" s="67" t="str">
        <f t="shared" si="143"/>
        <v/>
      </c>
      <c r="T774" s="68" t="str">
        <f t="shared" si="146"/>
        <v>Sin Iniciar</v>
      </c>
      <c r="U774" s="650" t="str">
        <f t="shared" si="147"/>
        <v>6</v>
      </c>
      <c r="V774" s="120"/>
      <c r="W774" s="71">
        <f t="shared" si="144"/>
        <v>1</v>
      </c>
      <c r="X774" s="703"/>
    </row>
    <row r="775" spans="1:24" s="5" customFormat="1" ht="29.25" hidden="1" customHeight="1" outlineLevel="2" thickBot="1" x14ac:dyDescent="0.3">
      <c r="A775" s="763"/>
      <c r="B775" s="766"/>
      <c r="C775" s="310" t="s">
        <v>896</v>
      </c>
      <c r="D775" s="311"/>
      <c r="E775" s="311"/>
      <c r="F775" s="312"/>
      <c r="G775" s="320" t="s">
        <v>1274</v>
      </c>
      <c r="H775" s="310" t="s">
        <v>372</v>
      </c>
      <c r="I775" s="527"/>
      <c r="J775" s="314">
        <v>500</v>
      </c>
      <c r="K775" s="571"/>
      <c r="L775" s="572"/>
      <c r="M775" s="221" t="str">
        <f t="shared" si="145"/>
        <v/>
      </c>
      <c r="N775" s="62" t="str">
        <f t="shared" si="148"/>
        <v/>
      </c>
      <c r="O775" s="119"/>
      <c r="P775" s="64" t="str">
        <f t="shared" si="142"/>
        <v/>
      </c>
      <c r="Q775" s="65"/>
      <c r="R775" s="66"/>
      <c r="S775" s="67" t="str">
        <f t="shared" si="143"/>
        <v/>
      </c>
      <c r="T775" s="68" t="str">
        <f t="shared" si="146"/>
        <v>Sin Iniciar</v>
      </c>
      <c r="U775" s="650" t="str">
        <f t="shared" si="147"/>
        <v>6</v>
      </c>
      <c r="V775" s="120"/>
      <c r="W775" s="71">
        <f t="shared" si="144"/>
        <v>1</v>
      </c>
      <c r="X775" s="703"/>
    </row>
    <row r="776" spans="1:24" s="5" customFormat="1" ht="29.25" hidden="1" customHeight="1" outlineLevel="2" thickBot="1" x14ac:dyDescent="0.3">
      <c r="A776" s="763"/>
      <c r="B776" s="766"/>
      <c r="C776" s="310" t="s">
        <v>896</v>
      </c>
      <c r="D776" s="311"/>
      <c r="E776" s="311"/>
      <c r="F776" s="312"/>
      <c r="G776" s="320" t="s">
        <v>1275</v>
      </c>
      <c r="H776" s="310" t="s">
        <v>372</v>
      </c>
      <c r="I776" s="527"/>
      <c r="J776" s="314">
        <v>1</v>
      </c>
      <c r="K776" s="571"/>
      <c r="L776" s="572"/>
      <c r="M776" s="221" t="str">
        <f t="shared" si="145"/>
        <v/>
      </c>
      <c r="N776" s="62" t="str">
        <f t="shared" si="148"/>
        <v/>
      </c>
      <c r="O776" s="119"/>
      <c r="P776" s="64" t="str">
        <f t="shared" si="142"/>
        <v/>
      </c>
      <c r="Q776" s="65"/>
      <c r="R776" s="66"/>
      <c r="S776" s="67" t="str">
        <f t="shared" si="143"/>
        <v/>
      </c>
      <c r="T776" s="68" t="str">
        <f t="shared" si="146"/>
        <v>Sin Iniciar</v>
      </c>
      <c r="U776" s="650" t="str">
        <f t="shared" si="147"/>
        <v>6</v>
      </c>
      <c r="V776" s="120"/>
      <c r="W776" s="71">
        <f t="shared" si="144"/>
        <v>1</v>
      </c>
      <c r="X776" s="703"/>
    </row>
    <row r="777" spans="1:24" s="5" customFormat="1" ht="29.25" hidden="1" customHeight="1" outlineLevel="2" thickBot="1" x14ac:dyDescent="0.3">
      <c r="A777" s="763"/>
      <c r="B777" s="766"/>
      <c r="C777" s="310" t="s">
        <v>896</v>
      </c>
      <c r="D777" s="311"/>
      <c r="E777" s="311"/>
      <c r="F777" s="312"/>
      <c r="G777" s="320" t="s">
        <v>1276</v>
      </c>
      <c r="H777" s="310" t="s">
        <v>372</v>
      </c>
      <c r="I777" s="527"/>
      <c r="J777" s="314">
        <v>20</v>
      </c>
      <c r="K777" s="571"/>
      <c r="L777" s="572"/>
      <c r="M777" s="221" t="str">
        <f t="shared" si="145"/>
        <v/>
      </c>
      <c r="N777" s="62" t="str">
        <f t="shared" si="148"/>
        <v/>
      </c>
      <c r="O777" s="119"/>
      <c r="P777" s="64" t="str">
        <f t="shared" ref="P777:P840" si="149">+IF(N777="","",IFERROR(IF(MONTH($C$2)&lt;MONTH(D777),"",IF(E777&lt;$C$2,1,IF(D777&lt;$C$2,($C$2-D777)/(E777-D777),0))),0))</f>
        <v/>
      </c>
      <c r="Q777" s="65"/>
      <c r="R777" s="66"/>
      <c r="S777" s="67" t="str">
        <f t="shared" ref="S777:S840" si="150">IF(P777="","",IF(Q777&gt;P777,1,(Q777/P777)))</f>
        <v/>
      </c>
      <c r="T777" s="68" t="str">
        <f t="shared" si="146"/>
        <v>Sin Iniciar</v>
      </c>
      <c r="U777" s="650" t="str">
        <f t="shared" si="147"/>
        <v>6</v>
      </c>
      <c r="V777" s="120"/>
      <c r="W777" s="71">
        <f t="shared" si="144"/>
        <v>1</v>
      </c>
      <c r="X777" s="703"/>
    </row>
    <row r="778" spans="1:24" s="5" customFormat="1" ht="29.25" hidden="1" customHeight="1" outlineLevel="2" thickBot="1" x14ac:dyDescent="0.3">
      <c r="A778" s="763"/>
      <c r="B778" s="766"/>
      <c r="C778" s="310" t="s">
        <v>896</v>
      </c>
      <c r="D778" s="311"/>
      <c r="E778" s="311"/>
      <c r="F778" s="312"/>
      <c r="G778" s="320" t="s">
        <v>1277</v>
      </c>
      <c r="H778" s="310" t="s">
        <v>372</v>
      </c>
      <c r="I778" s="527"/>
      <c r="J778" s="314">
        <v>20</v>
      </c>
      <c r="K778" s="571"/>
      <c r="L778" s="572"/>
      <c r="M778" s="221" t="str">
        <f t="shared" si="145"/>
        <v/>
      </c>
      <c r="N778" s="62" t="str">
        <f t="shared" si="148"/>
        <v/>
      </c>
      <c r="O778" s="119"/>
      <c r="P778" s="64" t="str">
        <f t="shared" si="149"/>
        <v/>
      </c>
      <c r="Q778" s="65"/>
      <c r="R778" s="66"/>
      <c r="S778" s="67" t="str">
        <f t="shared" si="150"/>
        <v/>
      </c>
      <c r="T778" s="68" t="str">
        <f t="shared" si="146"/>
        <v>Sin Iniciar</v>
      </c>
      <c r="U778" s="650" t="str">
        <f t="shared" si="147"/>
        <v>6</v>
      </c>
      <c r="V778" s="120"/>
      <c r="W778" s="71">
        <f t="shared" si="144"/>
        <v>1</v>
      </c>
      <c r="X778" s="703"/>
    </row>
    <row r="779" spans="1:24" s="5" customFormat="1" ht="29.25" hidden="1" customHeight="1" outlineLevel="2" thickBot="1" x14ac:dyDescent="0.3">
      <c r="A779" s="763"/>
      <c r="B779" s="766"/>
      <c r="C779" s="310" t="s">
        <v>896</v>
      </c>
      <c r="D779" s="311"/>
      <c r="E779" s="311"/>
      <c r="F779" s="312"/>
      <c r="G779" s="320" t="s">
        <v>1278</v>
      </c>
      <c r="H779" s="310" t="s">
        <v>372</v>
      </c>
      <c r="I779" s="527"/>
      <c r="J779" s="314">
        <v>20</v>
      </c>
      <c r="K779" s="571"/>
      <c r="L779" s="572"/>
      <c r="M779" s="221" t="str">
        <f t="shared" si="145"/>
        <v/>
      </c>
      <c r="N779" s="62" t="str">
        <f t="shared" si="148"/>
        <v/>
      </c>
      <c r="O779" s="119"/>
      <c r="P779" s="64" t="str">
        <f t="shared" si="149"/>
        <v/>
      </c>
      <c r="Q779" s="65"/>
      <c r="R779" s="66"/>
      <c r="S779" s="67" t="str">
        <f t="shared" si="150"/>
        <v/>
      </c>
      <c r="T779" s="68" t="str">
        <f t="shared" si="146"/>
        <v>Sin Iniciar</v>
      </c>
      <c r="U779" s="650" t="str">
        <f t="shared" si="147"/>
        <v>6</v>
      </c>
      <c r="V779" s="120"/>
      <c r="W779" s="71">
        <f t="shared" si="144"/>
        <v>1</v>
      </c>
      <c r="X779" s="703"/>
    </row>
    <row r="780" spans="1:24" s="5" customFormat="1" ht="29.25" hidden="1" customHeight="1" outlineLevel="2" thickBot="1" x14ac:dyDescent="0.3">
      <c r="A780" s="763"/>
      <c r="B780" s="766"/>
      <c r="C780" s="310" t="s">
        <v>896</v>
      </c>
      <c r="D780" s="311"/>
      <c r="E780" s="311"/>
      <c r="F780" s="312"/>
      <c r="G780" s="320" t="s">
        <v>1279</v>
      </c>
      <c r="H780" s="310" t="s">
        <v>372</v>
      </c>
      <c r="I780" s="527"/>
      <c r="J780" s="314">
        <v>0.5</v>
      </c>
      <c r="K780" s="571"/>
      <c r="L780" s="572"/>
      <c r="M780" s="221" t="str">
        <f t="shared" si="145"/>
        <v/>
      </c>
      <c r="N780" s="62" t="str">
        <f t="shared" si="148"/>
        <v/>
      </c>
      <c r="O780" s="119"/>
      <c r="P780" s="64" t="str">
        <f t="shared" si="149"/>
        <v/>
      </c>
      <c r="Q780" s="65"/>
      <c r="R780" s="66"/>
      <c r="S780" s="67" t="str">
        <f t="shared" si="150"/>
        <v/>
      </c>
      <c r="T780" s="68" t="str">
        <f t="shared" si="146"/>
        <v>Sin Iniciar</v>
      </c>
      <c r="U780" s="650" t="str">
        <f t="shared" si="147"/>
        <v>6</v>
      </c>
      <c r="V780" s="120"/>
      <c r="W780" s="71">
        <f t="shared" si="144"/>
        <v>1</v>
      </c>
      <c r="X780" s="703"/>
    </row>
    <row r="781" spans="1:24" s="5" customFormat="1" ht="29.25" hidden="1" customHeight="1" outlineLevel="2" thickBot="1" x14ac:dyDescent="0.3">
      <c r="A781" s="763"/>
      <c r="B781" s="766"/>
      <c r="C781" s="310" t="s">
        <v>896</v>
      </c>
      <c r="D781" s="311"/>
      <c r="E781" s="311"/>
      <c r="F781" s="312"/>
      <c r="G781" s="320" t="s">
        <v>1280</v>
      </c>
      <c r="H781" s="310" t="s">
        <v>372</v>
      </c>
      <c r="I781" s="527"/>
      <c r="J781" s="314">
        <v>200</v>
      </c>
      <c r="K781" s="571"/>
      <c r="L781" s="572"/>
      <c r="M781" s="221" t="str">
        <f t="shared" si="145"/>
        <v/>
      </c>
      <c r="N781" s="62" t="str">
        <f t="shared" si="148"/>
        <v/>
      </c>
      <c r="O781" s="119"/>
      <c r="P781" s="64" t="str">
        <f t="shared" si="149"/>
        <v/>
      </c>
      <c r="Q781" s="65"/>
      <c r="R781" s="66"/>
      <c r="S781" s="67" t="str">
        <f t="shared" si="150"/>
        <v/>
      </c>
      <c r="T781" s="68" t="str">
        <f t="shared" si="146"/>
        <v>Sin Iniciar</v>
      </c>
      <c r="U781" s="650" t="str">
        <f t="shared" si="147"/>
        <v>6</v>
      </c>
      <c r="V781" s="120"/>
      <c r="W781" s="71">
        <f t="shared" si="144"/>
        <v>1</v>
      </c>
      <c r="X781" s="703"/>
    </row>
    <row r="782" spans="1:24" s="5" customFormat="1" ht="29.25" hidden="1" customHeight="1" outlineLevel="2" thickBot="1" x14ac:dyDescent="0.3">
      <c r="A782" s="763"/>
      <c r="B782" s="766"/>
      <c r="C782" s="310" t="s">
        <v>896</v>
      </c>
      <c r="D782" s="311"/>
      <c r="E782" s="311"/>
      <c r="F782" s="312"/>
      <c r="G782" s="320" t="s">
        <v>1281</v>
      </c>
      <c r="H782" s="310" t="s">
        <v>372</v>
      </c>
      <c r="I782" s="527"/>
      <c r="J782" s="314">
        <v>200</v>
      </c>
      <c r="K782" s="571"/>
      <c r="L782" s="572"/>
      <c r="M782" s="221" t="str">
        <f t="shared" si="145"/>
        <v/>
      </c>
      <c r="N782" s="62" t="str">
        <f t="shared" si="148"/>
        <v/>
      </c>
      <c r="O782" s="119"/>
      <c r="P782" s="64" t="str">
        <f t="shared" si="149"/>
        <v/>
      </c>
      <c r="Q782" s="65"/>
      <c r="R782" s="66"/>
      <c r="S782" s="67" t="str">
        <f t="shared" si="150"/>
        <v/>
      </c>
      <c r="T782" s="68" t="str">
        <f t="shared" si="146"/>
        <v>Sin Iniciar</v>
      </c>
      <c r="U782" s="650" t="str">
        <f t="shared" si="147"/>
        <v>6</v>
      </c>
      <c r="V782" s="120"/>
      <c r="W782" s="71">
        <f t="shared" si="144"/>
        <v>1</v>
      </c>
      <c r="X782" s="703"/>
    </row>
    <row r="783" spans="1:24" s="5" customFormat="1" ht="29.25" hidden="1" customHeight="1" outlineLevel="2" thickBot="1" x14ac:dyDescent="0.3">
      <c r="A783" s="763"/>
      <c r="B783" s="766"/>
      <c r="C783" s="310" t="s">
        <v>896</v>
      </c>
      <c r="D783" s="311"/>
      <c r="E783" s="311"/>
      <c r="F783" s="312"/>
      <c r="G783" s="320" t="s">
        <v>1282</v>
      </c>
      <c r="H783" s="310" t="s">
        <v>372</v>
      </c>
      <c r="I783" s="527"/>
      <c r="J783" s="314">
        <v>30</v>
      </c>
      <c r="K783" s="571"/>
      <c r="L783" s="572"/>
      <c r="M783" s="221" t="str">
        <f t="shared" si="145"/>
        <v/>
      </c>
      <c r="N783" s="62" t="str">
        <f t="shared" si="148"/>
        <v/>
      </c>
      <c r="O783" s="119"/>
      <c r="P783" s="64" t="str">
        <f t="shared" si="149"/>
        <v/>
      </c>
      <c r="Q783" s="65"/>
      <c r="R783" s="66"/>
      <c r="S783" s="67" t="str">
        <f t="shared" si="150"/>
        <v/>
      </c>
      <c r="T783" s="68" t="str">
        <f t="shared" si="146"/>
        <v>Sin Iniciar</v>
      </c>
      <c r="U783" s="650" t="str">
        <f t="shared" si="147"/>
        <v>6</v>
      </c>
      <c r="V783" s="120"/>
      <c r="W783" s="71">
        <f t="shared" si="144"/>
        <v>1</v>
      </c>
      <c r="X783" s="703"/>
    </row>
    <row r="784" spans="1:24" s="5" customFormat="1" ht="29.25" hidden="1" customHeight="1" outlineLevel="2" thickBot="1" x14ac:dyDescent="0.3">
      <c r="A784" s="763"/>
      <c r="B784" s="766"/>
      <c r="C784" s="310" t="s">
        <v>896</v>
      </c>
      <c r="D784" s="311"/>
      <c r="E784" s="311"/>
      <c r="F784" s="312"/>
      <c r="G784" s="320" t="s">
        <v>1283</v>
      </c>
      <c r="H784" s="310" t="s">
        <v>372</v>
      </c>
      <c r="I784" s="527"/>
      <c r="J784" s="314">
        <v>30</v>
      </c>
      <c r="K784" s="571"/>
      <c r="L784" s="572"/>
      <c r="M784" s="221" t="str">
        <f t="shared" si="145"/>
        <v/>
      </c>
      <c r="N784" s="62" t="str">
        <f t="shared" si="148"/>
        <v/>
      </c>
      <c r="O784" s="119"/>
      <c r="P784" s="64" t="str">
        <f t="shared" si="149"/>
        <v/>
      </c>
      <c r="Q784" s="65"/>
      <c r="R784" s="66"/>
      <c r="S784" s="67" t="str">
        <f t="shared" si="150"/>
        <v/>
      </c>
      <c r="T784" s="68" t="str">
        <f t="shared" si="146"/>
        <v>Sin Iniciar</v>
      </c>
      <c r="U784" s="650" t="str">
        <f t="shared" si="147"/>
        <v>6</v>
      </c>
      <c r="V784" s="120"/>
      <c r="W784" s="71">
        <f t="shared" si="144"/>
        <v>1</v>
      </c>
      <c r="X784" s="703"/>
    </row>
    <row r="785" spans="1:24" s="5" customFormat="1" ht="29.25" hidden="1" customHeight="1" outlineLevel="2" thickBot="1" x14ac:dyDescent="0.3">
      <c r="A785" s="763"/>
      <c r="B785" s="766"/>
      <c r="C785" s="310" t="s">
        <v>896</v>
      </c>
      <c r="D785" s="311"/>
      <c r="E785" s="311"/>
      <c r="F785" s="312"/>
      <c r="G785" s="320" t="s">
        <v>1284</v>
      </c>
      <c r="H785" s="310" t="s">
        <v>372</v>
      </c>
      <c r="I785" s="527"/>
      <c r="J785" s="314">
        <v>0.5</v>
      </c>
      <c r="K785" s="571"/>
      <c r="L785" s="572"/>
      <c r="M785" s="221" t="str">
        <f t="shared" si="145"/>
        <v/>
      </c>
      <c r="N785" s="62" t="str">
        <f t="shared" si="148"/>
        <v/>
      </c>
      <c r="O785" s="119"/>
      <c r="P785" s="64" t="str">
        <f t="shared" si="149"/>
        <v/>
      </c>
      <c r="Q785" s="65"/>
      <c r="R785" s="66"/>
      <c r="S785" s="67" t="str">
        <f t="shared" si="150"/>
        <v/>
      </c>
      <c r="T785" s="68" t="str">
        <f t="shared" si="146"/>
        <v>Sin Iniciar</v>
      </c>
      <c r="U785" s="650" t="str">
        <f t="shared" si="147"/>
        <v>6</v>
      </c>
      <c r="V785" s="120"/>
      <c r="W785" s="71">
        <f t="shared" si="144"/>
        <v>1</v>
      </c>
      <c r="X785" s="703"/>
    </row>
    <row r="786" spans="1:24" s="5" customFormat="1" ht="29.25" hidden="1" customHeight="1" outlineLevel="2" thickBot="1" x14ac:dyDescent="0.3">
      <c r="A786" s="763"/>
      <c r="B786" s="766"/>
      <c r="C786" s="310" t="s">
        <v>896</v>
      </c>
      <c r="D786" s="311"/>
      <c r="E786" s="311"/>
      <c r="F786" s="312"/>
      <c r="G786" s="320" t="s">
        <v>1285</v>
      </c>
      <c r="H786" s="310" t="s">
        <v>372</v>
      </c>
      <c r="I786" s="527"/>
      <c r="J786" s="314">
        <v>50</v>
      </c>
      <c r="K786" s="571"/>
      <c r="L786" s="572"/>
      <c r="M786" s="221" t="str">
        <f t="shared" si="145"/>
        <v/>
      </c>
      <c r="N786" s="62" t="str">
        <f t="shared" si="148"/>
        <v/>
      </c>
      <c r="O786" s="119"/>
      <c r="P786" s="64" t="str">
        <f t="shared" si="149"/>
        <v/>
      </c>
      <c r="Q786" s="65"/>
      <c r="R786" s="66"/>
      <c r="S786" s="67" t="str">
        <f t="shared" si="150"/>
        <v/>
      </c>
      <c r="T786" s="68" t="str">
        <f t="shared" si="146"/>
        <v>Sin Iniciar</v>
      </c>
      <c r="U786" s="650" t="str">
        <f t="shared" si="147"/>
        <v>6</v>
      </c>
      <c r="V786" s="120"/>
      <c r="W786" s="71">
        <f t="shared" si="144"/>
        <v>1</v>
      </c>
      <c r="X786" s="703"/>
    </row>
    <row r="787" spans="1:24" s="5" customFormat="1" ht="29.25" hidden="1" customHeight="1" outlineLevel="2" thickBot="1" x14ac:dyDescent="0.3">
      <c r="A787" s="763"/>
      <c r="B787" s="766"/>
      <c r="C787" s="310" t="s">
        <v>896</v>
      </c>
      <c r="D787" s="311"/>
      <c r="E787" s="311"/>
      <c r="F787" s="312"/>
      <c r="G787" s="320" t="s">
        <v>1286</v>
      </c>
      <c r="H787" s="310" t="s">
        <v>372</v>
      </c>
      <c r="I787" s="527"/>
      <c r="J787" s="314">
        <v>50</v>
      </c>
      <c r="K787" s="571"/>
      <c r="L787" s="572"/>
      <c r="M787" s="221" t="str">
        <f t="shared" si="145"/>
        <v/>
      </c>
      <c r="N787" s="62" t="str">
        <f t="shared" si="148"/>
        <v/>
      </c>
      <c r="O787" s="119"/>
      <c r="P787" s="64" t="str">
        <f t="shared" si="149"/>
        <v/>
      </c>
      <c r="Q787" s="65"/>
      <c r="R787" s="66"/>
      <c r="S787" s="67" t="str">
        <f t="shared" si="150"/>
        <v/>
      </c>
      <c r="T787" s="68" t="str">
        <f t="shared" si="146"/>
        <v>Sin Iniciar</v>
      </c>
      <c r="U787" s="650" t="str">
        <f t="shared" si="147"/>
        <v>6</v>
      </c>
      <c r="V787" s="120"/>
      <c r="W787" s="71">
        <f t="shared" si="144"/>
        <v>1</v>
      </c>
      <c r="X787" s="703"/>
    </row>
    <row r="788" spans="1:24" s="5" customFormat="1" ht="29.25" hidden="1" customHeight="1" outlineLevel="2" thickBot="1" x14ac:dyDescent="0.3">
      <c r="A788" s="763"/>
      <c r="B788" s="766"/>
      <c r="C788" s="310" t="s">
        <v>896</v>
      </c>
      <c r="D788" s="311"/>
      <c r="E788" s="311"/>
      <c r="F788" s="312"/>
      <c r="G788" s="320" t="s">
        <v>1287</v>
      </c>
      <c r="H788" s="310" t="s">
        <v>372</v>
      </c>
      <c r="I788" s="527"/>
      <c r="J788" s="314">
        <v>50</v>
      </c>
      <c r="K788" s="571"/>
      <c r="L788" s="572"/>
      <c r="M788" s="221" t="str">
        <f t="shared" si="145"/>
        <v/>
      </c>
      <c r="N788" s="62" t="str">
        <f t="shared" si="148"/>
        <v/>
      </c>
      <c r="O788" s="119"/>
      <c r="P788" s="64" t="str">
        <f t="shared" si="149"/>
        <v/>
      </c>
      <c r="Q788" s="65"/>
      <c r="R788" s="66"/>
      <c r="S788" s="67" t="str">
        <f t="shared" si="150"/>
        <v/>
      </c>
      <c r="T788" s="68" t="str">
        <f t="shared" si="146"/>
        <v>Sin Iniciar</v>
      </c>
      <c r="U788" s="650" t="str">
        <f t="shared" si="147"/>
        <v>6</v>
      </c>
      <c r="V788" s="120"/>
      <c r="W788" s="71">
        <f t="shared" si="144"/>
        <v>1</v>
      </c>
      <c r="X788" s="703"/>
    </row>
    <row r="789" spans="1:24" s="5" customFormat="1" ht="29.25" hidden="1" customHeight="1" outlineLevel="2" thickBot="1" x14ac:dyDescent="0.3">
      <c r="A789" s="763"/>
      <c r="B789" s="766"/>
      <c r="C789" s="310" t="s">
        <v>896</v>
      </c>
      <c r="D789" s="311"/>
      <c r="E789" s="311"/>
      <c r="F789" s="312"/>
      <c r="G789" s="320" t="s">
        <v>1288</v>
      </c>
      <c r="H789" s="310" t="s">
        <v>372</v>
      </c>
      <c r="I789" s="527"/>
      <c r="J789" s="314">
        <v>50</v>
      </c>
      <c r="K789" s="571"/>
      <c r="L789" s="572"/>
      <c r="M789" s="221" t="str">
        <f t="shared" si="145"/>
        <v/>
      </c>
      <c r="N789" s="62" t="str">
        <f t="shared" si="148"/>
        <v/>
      </c>
      <c r="O789" s="119"/>
      <c r="P789" s="64" t="str">
        <f t="shared" si="149"/>
        <v/>
      </c>
      <c r="Q789" s="65"/>
      <c r="R789" s="66"/>
      <c r="S789" s="67" t="str">
        <f t="shared" si="150"/>
        <v/>
      </c>
      <c r="T789" s="68" t="str">
        <f t="shared" si="146"/>
        <v>Sin Iniciar</v>
      </c>
      <c r="U789" s="650" t="str">
        <f t="shared" si="147"/>
        <v>6</v>
      </c>
      <c r="V789" s="120"/>
      <c r="W789" s="71">
        <f t="shared" si="144"/>
        <v>1</v>
      </c>
      <c r="X789" s="703"/>
    </row>
    <row r="790" spans="1:24" s="5" customFormat="1" ht="29.25" hidden="1" customHeight="1" outlineLevel="2" thickBot="1" x14ac:dyDescent="0.3">
      <c r="A790" s="763"/>
      <c r="B790" s="766"/>
      <c r="C790" s="310" t="s">
        <v>896</v>
      </c>
      <c r="D790" s="311"/>
      <c r="E790" s="311"/>
      <c r="F790" s="312"/>
      <c r="G790" s="320" t="s">
        <v>1289</v>
      </c>
      <c r="H790" s="310" t="s">
        <v>372</v>
      </c>
      <c r="I790" s="527"/>
      <c r="J790" s="314">
        <v>30</v>
      </c>
      <c r="K790" s="571"/>
      <c r="L790" s="572"/>
      <c r="M790" s="221" t="str">
        <f t="shared" si="145"/>
        <v/>
      </c>
      <c r="N790" s="62" t="str">
        <f t="shared" si="148"/>
        <v/>
      </c>
      <c r="O790" s="119"/>
      <c r="P790" s="64" t="str">
        <f t="shared" si="149"/>
        <v/>
      </c>
      <c r="Q790" s="65"/>
      <c r="R790" s="66"/>
      <c r="S790" s="67" t="str">
        <f t="shared" si="150"/>
        <v/>
      </c>
      <c r="T790" s="68" t="str">
        <f t="shared" si="146"/>
        <v>Sin Iniciar</v>
      </c>
      <c r="U790" s="650" t="str">
        <f t="shared" si="147"/>
        <v>6</v>
      </c>
      <c r="V790" s="120"/>
      <c r="W790" s="71">
        <f t="shared" si="144"/>
        <v>1</v>
      </c>
      <c r="X790" s="703"/>
    </row>
    <row r="791" spans="1:24" s="5" customFormat="1" ht="29.25" hidden="1" customHeight="1" outlineLevel="2" thickBot="1" x14ac:dyDescent="0.3">
      <c r="A791" s="763"/>
      <c r="B791" s="766"/>
      <c r="C791" s="310" t="s">
        <v>896</v>
      </c>
      <c r="D791" s="311"/>
      <c r="E791" s="311"/>
      <c r="F791" s="312"/>
      <c r="G791" s="320" t="s">
        <v>1290</v>
      </c>
      <c r="H791" s="310" t="s">
        <v>372</v>
      </c>
      <c r="I791" s="527"/>
      <c r="J791" s="314">
        <v>30</v>
      </c>
      <c r="K791" s="571"/>
      <c r="L791" s="572"/>
      <c r="M791" s="221" t="str">
        <f t="shared" si="145"/>
        <v/>
      </c>
      <c r="N791" s="62" t="str">
        <f t="shared" si="148"/>
        <v/>
      </c>
      <c r="O791" s="119"/>
      <c r="P791" s="64" t="str">
        <f t="shared" si="149"/>
        <v/>
      </c>
      <c r="Q791" s="65"/>
      <c r="R791" s="66"/>
      <c r="S791" s="67" t="str">
        <f t="shared" si="150"/>
        <v/>
      </c>
      <c r="T791" s="68" t="str">
        <f t="shared" si="146"/>
        <v>Sin Iniciar</v>
      </c>
      <c r="U791" s="650" t="str">
        <f t="shared" si="147"/>
        <v>6</v>
      </c>
      <c r="V791" s="120"/>
      <c r="W791" s="71">
        <f t="shared" si="144"/>
        <v>1</v>
      </c>
      <c r="X791" s="703"/>
    </row>
    <row r="792" spans="1:24" s="5" customFormat="1" ht="29.25" hidden="1" customHeight="1" outlineLevel="2" thickBot="1" x14ac:dyDescent="0.3">
      <c r="A792" s="763"/>
      <c r="B792" s="766"/>
      <c r="C792" s="310" t="s">
        <v>896</v>
      </c>
      <c r="D792" s="311"/>
      <c r="E792" s="311"/>
      <c r="F792" s="312"/>
      <c r="G792" s="320" t="s">
        <v>1291</v>
      </c>
      <c r="H792" s="310" t="s">
        <v>372</v>
      </c>
      <c r="I792" s="527"/>
      <c r="J792" s="314">
        <v>30</v>
      </c>
      <c r="K792" s="571"/>
      <c r="L792" s="572"/>
      <c r="M792" s="221" t="str">
        <f t="shared" si="145"/>
        <v/>
      </c>
      <c r="N792" s="62" t="str">
        <f t="shared" si="148"/>
        <v/>
      </c>
      <c r="O792" s="119"/>
      <c r="P792" s="64" t="str">
        <f t="shared" si="149"/>
        <v/>
      </c>
      <c r="Q792" s="65"/>
      <c r="R792" s="66"/>
      <c r="S792" s="67" t="str">
        <f t="shared" si="150"/>
        <v/>
      </c>
      <c r="T792" s="68" t="str">
        <f t="shared" si="146"/>
        <v>Sin Iniciar</v>
      </c>
      <c r="U792" s="650" t="str">
        <f t="shared" si="147"/>
        <v>6</v>
      </c>
      <c r="V792" s="120"/>
      <c r="W792" s="71">
        <f t="shared" si="144"/>
        <v>1</v>
      </c>
      <c r="X792" s="703"/>
    </row>
    <row r="793" spans="1:24" s="5" customFormat="1" ht="29.25" hidden="1" customHeight="1" outlineLevel="2" thickBot="1" x14ac:dyDescent="0.3">
      <c r="A793" s="763"/>
      <c r="B793" s="766"/>
      <c r="C793" s="310" t="s">
        <v>896</v>
      </c>
      <c r="D793" s="311"/>
      <c r="E793" s="311"/>
      <c r="F793" s="312"/>
      <c r="G793" s="320" t="s">
        <v>1292</v>
      </c>
      <c r="H793" s="310" t="s">
        <v>372</v>
      </c>
      <c r="I793" s="527"/>
      <c r="J793" s="314">
        <v>30</v>
      </c>
      <c r="K793" s="571"/>
      <c r="L793" s="572"/>
      <c r="M793" s="221" t="str">
        <f t="shared" si="145"/>
        <v/>
      </c>
      <c r="N793" s="62" t="str">
        <f t="shared" si="148"/>
        <v/>
      </c>
      <c r="O793" s="119"/>
      <c r="P793" s="64" t="str">
        <f t="shared" si="149"/>
        <v/>
      </c>
      <c r="Q793" s="65"/>
      <c r="R793" s="66"/>
      <c r="S793" s="67" t="str">
        <f t="shared" si="150"/>
        <v/>
      </c>
      <c r="T793" s="68" t="str">
        <f t="shared" si="146"/>
        <v>Sin Iniciar</v>
      </c>
      <c r="U793" s="650" t="str">
        <f t="shared" si="147"/>
        <v>6</v>
      </c>
      <c r="V793" s="120"/>
      <c r="W793" s="71">
        <f t="shared" si="144"/>
        <v>1</v>
      </c>
      <c r="X793" s="703"/>
    </row>
    <row r="794" spans="1:24" s="5" customFormat="1" ht="29.25" hidden="1" customHeight="1" outlineLevel="2" thickBot="1" x14ac:dyDescent="0.3">
      <c r="A794" s="763"/>
      <c r="B794" s="766"/>
      <c r="C794" s="310" t="s">
        <v>896</v>
      </c>
      <c r="D794" s="311"/>
      <c r="E794" s="311"/>
      <c r="F794" s="312"/>
      <c r="G794" s="320" t="s">
        <v>1293</v>
      </c>
      <c r="H794" s="310" t="s">
        <v>372</v>
      </c>
      <c r="I794" s="527"/>
      <c r="J794" s="314">
        <v>30</v>
      </c>
      <c r="K794" s="571"/>
      <c r="L794" s="572"/>
      <c r="M794" s="221" t="str">
        <f t="shared" si="145"/>
        <v/>
      </c>
      <c r="N794" s="62" t="str">
        <f t="shared" si="148"/>
        <v/>
      </c>
      <c r="O794" s="119"/>
      <c r="P794" s="64" t="str">
        <f t="shared" si="149"/>
        <v/>
      </c>
      <c r="Q794" s="65"/>
      <c r="R794" s="66"/>
      <c r="S794" s="67" t="str">
        <f t="shared" si="150"/>
        <v/>
      </c>
      <c r="T794" s="68" t="str">
        <f t="shared" si="146"/>
        <v>Sin Iniciar</v>
      </c>
      <c r="U794" s="650" t="str">
        <f t="shared" si="147"/>
        <v>6</v>
      </c>
      <c r="V794" s="120"/>
      <c r="W794" s="71">
        <f t="shared" si="144"/>
        <v>1</v>
      </c>
      <c r="X794" s="703"/>
    </row>
    <row r="795" spans="1:24" s="5" customFormat="1" ht="29.25" hidden="1" customHeight="1" outlineLevel="2" thickBot="1" x14ac:dyDescent="0.3">
      <c r="A795" s="763"/>
      <c r="B795" s="766"/>
      <c r="C795" s="310" t="s">
        <v>896</v>
      </c>
      <c r="D795" s="311"/>
      <c r="E795" s="311"/>
      <c r="F795" s="312"/>
      <c r="G795" s="320" t="s">
        <v>1294</v>
      </c>
      <c r="H795" s="310" t="s">
        <v>372</v>
      </c>
      <c r="I795" s="527"/>
      <c r="J795" s="314">
        <v>30</v>
      </c>
      <c r="K795" s="571"/>
      <c r="L795" s="572"/>
      <c r="M795" s="221" t="str">
        <f t="shared" si="145"/>
        <v/>
      </c>
      <c r="N795" s="62" t="str">
        <f t="shared" si="148"/>
        <v/>
      </c>
      <c r="O795" s="119"/>
      <c r="P795" s="64" t="str">
        <f t="shared" si="149"/>
        <v/>
      </c>
      <c r="Q795" s="65"/>
      <c r="R795" s="66"/>
      <c r="S795" s="67" t="str">
        <f t="shared" si="150"/>
        <v/>
      </c>
      <c r="T795" s="68" t="str">
        <f t="shared" si="146"/>
        <v>Sin Iniciar</v>
      </c>
      <c r="U795" s="650" t="str">
        <f t="shared" si="147"/>
        <v>6</v>
      </c>
      <c r="V795" s="120"/>
      <c r="W795" s="71">
        <f t="shared" ref="W795:W858" si="151">1-R795</f>
        <v>1</v>
      </c>
      <c r="X795" s="703"/>
    </row>
    <row r="796" spans="1:24" s="5" customFormat="1" ht="29.25" hidden="1" customHeight="1" outlineLevel="2" thickBot="1" x14ac:dyDescent="0.3">
      <c r="A796" s="763"/>
      <c r="B796" s="766"/>
      <c r="C796" s="310" t="s">
        <v>896</v>
      </c>
      <c r="D796" s="311"/>
      <c r="E796" s="311"/>
      <c r="F796" s="312"/>
      <c r="G796" s="320" t="s">
        <v>1295</v>
      </c>
      <c r="H796" s="310" t="s">
        <v>372</v>
      </c>
      <c r="I796" s="527"/>
      <c r="J796" s="314">
        <v>30</v>
      </c>
      <c r="K796" s="571"/>
      <c r="L796" s="572"/>
      <c r="M796" s="221" t="str">
        <f t="shared" si="145"/>
        <v/>
      </c>
      <c r="N796" s="62" t="str">
        <f t="shared" si="148"/>
        <v/>
      </c>
      <c r="O796" s="119"/>
      <c r="P796" s="64" t="str">
        <f t="shared" si="149"/>
        <v/>
      </c>
      <c r="Q796" s="65"/>
      <c r="R796" s="66"/>
      <c r="S796" s="67" t="str">
        <f t="shared" si="150"/>
        <v/>
      </c>
      <c r="T796" s="68" t="str">
        <f t="shared" si="146"/>
        <v>Sin Iniciar</v>
      </c>
      <c r="U796" s="650" t="str">
        <f t="shared" si="147"/>
        <v>6</v>
      </c>
      <c r="V796" s="120"/>
      <c r="W796" s="71">
        <f t="shared" si="151"/>
        <v>1</v>
      </c>
      <c r="X796" s="703"/>
    </row>
    <row r="797" spans="1:24" s="5" customFormat="1" ht="29.25" hidden="1" customHeight="1" outlineLevel="2" thickBot="1" x14ac:dyDescent="0.3">
      <c r="A797" s="763"/>
      <c r="B797" s="766"/>
      <c r="C797" s="310" t="s">
        <v>896</v>
      </c>
      <c r="D797" s="311"/>
      <c r="E797" s="311"/>
      <c r="F797" s="312"/>
      <c r="G797" s="320" t="s">
        <v>1296</v>
      </c>
      <c r="H797" s="310" t="s">
        <v>372</v>
      </c>
      <c r="I797" s="527"/>
      <c r="J797" s="314">
        <v>20</v>
      </c>
      <c r="K797" s="571"/>
      <c r="L797" s="572"/>
      <c r="M797" s="221" t="str">
        <f t="shared" si="145"/>
        <v/>
      </c>
      <c r="N797" s="62" t="str">
        <f t="shared" si="148"/>
        <v/>
      </c>
      <c r="O797" s="119"/>
      <c r="P797" s="64" t="str">
        <f t="shared" si="149"/>
        <v/>
      </c>
      <c r="Q797" s="65"/>
      <c r="R797" s="66"/>
      <c r="S797" s="67" t="str">
        <f t="shared" si="150"/>
        <v/>
      </c>
      <c r="T797" s="68" t="str">
        <f t="shared" si="146"/>
        <v>Sin Iniciar</v>
      </c>
      <c r="U797" s="650" t="str">
        <f t="shared" si="147"/>
        <v>6</v>
      </c>
      <c r="V797" s="120"/>
      <c r="W797" s="71">
        <f t="shared" si="151"/>
        <v>1</v>
      </c>
      <c r="X797" s="703"/>
    </row>
    <row r="798" spans="1:24" s="5" customFormat="1" ht="29.25" hidden="1" customHeight="1" outlineLevel="2" thickBot="1" x14ac:dyDescent="0.3">
      <c r="A798" s="763"/>
      <c r="B798" s="766"/>
      <c r="C798" s="310" t="s">
        <v>896</v>
      </c>
      <c r="D798" s="311"/>
      <c r="E798" s="311"/>
      <c r="F798" s="312"/>
      <c r="G798" s="320" t="s">
        <v>1297</v>
      </c>
      <c r="H798" s="310" t="s">
        <v>372</v>
      </c>
      <c r="I798" s="527"/>
      <c r="J798" s="314">
        <v>10</v>
      </c>
      <c r="K798" s="571"/>
      <c r="L798" s="572"/>
      <c r="M798" s="221" t="str">
        <f t="shared" si="145"/>
        <v/>
      </c>
      <c r="N798" s="62" t="str">
        <f t="shared" si="148"/>
        <v/>
      </c>
      <c r="O798" s="119"/>
      <c r="P798" s="64" t="str">
        <f t="shared" si="149"/>
        <v/>
      </c>
      <c r="Q798" s="65"/>
      <c r="R798" s="66"/>
      <c r="S798" s="67" t="str">
        <f t="shared" si="150"/>
        <v/>
      </c>
      <c r="T798" s="68" t="str">
        <f t="shared" si="146"/>
        <v>Sin Iniciar</v>
      </c>
      <c r="U798" s="650" t="str">
        <f t="shared" si="147"/>
        <v>6</v>
      </c>
      <c r="V798" s="120"/>
      <c r="W798" s="71">
        <f t="shared" si="151"/>
        <v>1</v>
      </c>
      <c r="X798" s="703"/>
    </row>
    <row r="799" spans="1:24" s="5" customFormat="1" ht="29.25" hidden="1" customHeight="1" outlineLevel="2" thickBot="1" x14ac:dyDescent="0.3">
      <c r="A799" s="763"/>
      <c r="B799" s="766"/>
      <c r="C799" s="310" t="s">
        <v>896</v>
      </c>
      <c r="D799" s="311"/>
      <c r="E799" s="311"/>
      <c r="F799" s="312"/>
      <c r="G799" s="320" t="s">
        <v>1298</v>
      </c>
      <c r="H799" s="310" t="s">
        <v>372</v>
      </c>
      <c r="I799" s="527"/>
      <c r="J799" s="314">
        <v>5</v>
      </c>
      <c r="K799" s="571"/>
      <c r="L799" s="572"/>
      <c r="M799" s="221" t="str">
        <f t="shared" si="145"/>
        <v/>
      </c>
      <c r="N799" s="62" t="str">
        <f t="shared" si="148"/>
        <v/>
      </c>
      <c r="O799" s="119"/>
      <c r="P799" s="64" t="str">
        <f t="shared" si="149"/>
        <v/>
      </c>
      <c r="Q799" s="65"/>
      <c r="R799" s="66"/>
      <c r="S799" s="67" t="str">
        <f t="shared" si="150"/>
        <v/>
      </c>
      <c r="T799" s="68" t="str">
        <f t="shared" si="146"/>
        <v>Sin Iniciar</v>
      </c>
      <c r="U799" s="650" t="str">
        <f t="shared" si="147"/>
        <v>6</v>
      </c>
      <c r="V799" s="120"/>
      <c r="W799" s="71">
        <f t="shared" si="151"/>
        <v>1</v>
      </c>
      <c r="X799" s="703"/>
    </row>
    <row r="800" spans="1:24" s="5" customFormat="1" ht="29.25" hidden="1" customHeight="1" outlineLevel="2" thickBot="1" x14ac:dyDescent="0.3">
      <c r="A800" s="763"/>
      <c r="B800" s="766"/>
      <c r="C800" s="310" t="s">
        <v>896</v>
      </c>
      <c r="D800" s="311"/>
      <c r="E800" s="311"/>
      <c r="F800" s="312"/>
      <c r="G800" s="320" t="s">
        <v>1299</v>
      </c>
      <c r="H800" s="310" t="s">
        <v>372</v>
      </c>
      <c r="I800" s="527"/>
      <c r="J800" s="314">
        <v>10</v>
      </c>
      <c r="K800" s="571"/>
      <c r="L800" s="572"/>
      <c r="M800" s="221" t="str">
        <f t="shared" si="145"/>
        <v/>
      </c>
      <c r="N800" s="62" t="str">
        <f t="shared" si="148"/>
        <v/>
      </c>
      <c r="O800" s="119"/>
      <c r="P800" s="64" t="str">
        <f t="shared" si="149"/>
        <v/>
      </c>
      <c r="Q800" s="65"/>
      <c r="R800" s="66"/>
      <c r="S800" s="67" t="str">
        <f t="shared" si="150"/>
        <v/>
      </c>
      <c r="T800" s="68" t="str">
        <f t="shared" si="146"/>
        <v>Sin Iniciar</v>
      </c>
      <c r="U800" s="650" t="str">
        <f t="shared" si="147"/>
        <v>6</v>
      </c>
      <c r="V800" s="120"/>
      <c r="W800" s="71">
        <f t="shared" si="151"/>
        <v>1</v>
      </c>
      <c r="X800" s="703"/>
    </row>
    <row r="801" spans="1:24" s="5" customFormat="1" ht="29.25" hidden="1" customHeight="1" outlineLevel="2" thickBot="1" x14ac:dyDescent="0.3">
      <c r="A801" s="763"/>
      <c r="B801" s="766"/>
      <c r="C801" s="310" t="s">
        <v>896</v>
      </c>
      <c r="D801" s="311"/>
      <c r="E801" s="311"/>
      <c r="F801" s="312"/>
      <c r="G801" s="320" t="s">
        <v>1300</v>
      </c>
      <c r="H801" s="310" t="s">
        <v>372</v>
      </c>
      <c r="I801" s="527"/>
      <c r="J801" s="314">
        <v>2</v>
      </c>
      <c r="K801" s="571"/>
      <c r="L801" s="572"/>
      <c r="M801" s="221" t="str">
        <f t="shared" si="145"/>
        <v/>
      </c>
      <c r="N801" s="62" t="str">
        <f t="shared" si="148"/>
        <v/>
      </c>
      <c r="O801" s="119"/>
      <c r="P801" s="64" t="str">
        <f t="shared" si="149"/>
        <v/>
      </c>
      <c r="Q801" s="65"/>
      <c r="R801" s="66"/>
      <c r="S801" s="67" t="str">
        <f t="shared" si="150"/>
        <v/>
      </c>
      <c r="T801" s="68" t="str">
        <f t="shared" si="146"/>
        <v>Sin Iniciar</v>
      </c>
      <c r="U801" s="650" t="str">
        <f t="shared" si="147"/>
        <v>6</v>
      </c>
      <c r="V801" s="120"/>
      <c r="W801" s="71">
        <f t="shared" si="151"/>
        <v>1</v>
      </c>
      <c r="X801" s="703"/>
    </row>
    <row r="802" spans="1:24" s="5" customFormat="1" ht="29.25" hidden="1" customHeight="1" outlineLevel="2" thickBot="1" x14ac:dyDescent="0.3">
      <c r="A802" s="763"/>
      <c r="B802" s="766"/>
      <c r="C802" s="310" t="s">
        <v>896</v>
      </c>
      <c r="D802" s="311"/>
      <c r="E802" s="311"/>
      <c r="F802" s="312"/>
      <c r="G802" s="320" t="s">
        <v>1301</v>
      </c>
      <c r="H802" s="310" t="s">
        <v>372</v>
      </c>
      <c r="I802" s="527"/>
      <c r="J802" s="314">
        <v>2</v>
      </c>
      <c r="K802" s="571"/>
      <c r="L802" s="572"/>
      <c r="M802" s="221" t="str">
        <f t="shared" si="145"/>
        <v/>
      </c>
      <c r="N802" s="62" t="str">
        <f t="shared" si="148"/>
        <v/>
      </c>
      <c r="O802" s="119"/>
      <c r="P802" s="64" t="str">
        <f t="shared" si="149"/>
        <v/>
      </c>
      <c r="Q802" s="65"/>
      <c r="R802" s="66"/>
      <c r="S802" s="67" t="str">
        <f t="shared" si="150"/>
        <v/>
      </c>
      <c r="T802" s="68" t="str">
        <f t="shared" si="146"/>
        <v>Sin Iniciar</v>
      </c>
      <c r="U802" s="650" t="str">
        <f t="shared" si="147"/>
        <v>6</v>
      </c>
      <c r="V802" s="120"/>
      <c r="W802" s="71">
        <f t="shared" si="151"/>
        <v>1</v>
      </c>
      <c r="X802" s="703"/>
    </row>
    <row r="803" spans="1:24" s="5" customFormat="1" ht="29.25" hidden="1" customHeight="1" outlineLevel="2" thickBot="1" x14ac:dyDescent="0.3">
      <c r="A803" s="763"/>
      <c r="B803" s="766"/>
      <c r="C803" s="310" t="s">
        <v>896</v>
      </c>
      <c r="D803" s="311"/>
      <c r="E803" s="311"/>
      <c r="F803" s="312"/>
      <c r="G803" s="320" t="s">
        <v>1302</v>
      </c>
      <c r="H803" s="310" t="s">
        <v>372</v>
      </c>
      <c r="I803" s="527"/>
      <c r="J803" s="314">
        <v>5</v>
      </c>
      <c r="K803" s="571"/>
      <c r="L803" s="572"/>
      <c r="M803" s="221" t="str">
        <f t="shared" si="145"/>
        <v/>
      </c>
      <c r="N803" s="62" t="str">
        <f t="shared" si="148"/>
        <v/>
      </c>
      <c r="O803" s="119"/>
      <c r="P803" s="64" t="str">
        <f t="shared" si="149"/>
        <v/>
      </c>
      <c r="Q803" s="65"/>
      <c r="R803" s="66"/>
      <c r="S803" s="67" t="str">
        <f t="shared" si="150"/>
        <v/>
      </c>
      <c r="T803" s="68" t="str">
        <f t="shared" si="146"/>
        <v>Sin Iniciar</v>
      </c>
      <c r="U803" s="650" t="str">
        <f t="shared" si="147"/>
        <v>6</v>
      </c>
      <c r="V803" s="120"/>
      <c r="W803" s="71">
        <f t="shared" si="151"/>
        <v>1</v>
      </c>
      <c r="X803" s="703"/>
    </row>
    <row r="804" spans="1:24" s="5" customFormat="1" ht="29.25" hidden="1" customHeight="1" outlineLevel="2" thickBot="1" x14ac:dyDescent="0.3">
      <c r="A804" s="763"/>
      <c r="B804" s="766"/>
      <c r="C804" s="310" t="s">
        <v>896</v>
      </c>
      <c r="D804" s="311"/>
      <c r="E804" s="311"/>
      <c r="F804" s="312"/>
      <c r="G804" s="320" t="s">
        <v>1303</v>
      </c>
      <c r="H804" s="310" t="s">
        <v>372</v>
      </c>
      <c r="I804" s="527"/>
      <c r="J804" s="314">
        <v>1</v>
      </c>
      <c r="K804" s="571"/>
      <c r="L804" s="572"/>
      <c r="M804" s="221" t="str">
        <f t="shared" si="145"/>
        <v/>
      </c>
      <c r="N804" s="62" t="str">
        <f t="shared" si="148"/>
        <v/>
      </c>
      <c r="O804" s="119"/>
      <c r="P804" s="64" t="str">
        <f t="shared" si="149"/>
        <v/>
      </c>
      <c r="Q804" s="65"/>
      <c r="R804" s="66"/>
      <c r="S804" s="67" t="str">
        <f t="shared" si="150"/>
        <v/>
      </c>
      <c r="T804" s="68" t="str">
        <f t="shared" si="146"/>
        <v>Sin Iniciar</v>
      </c>
      <c r="U804" s="650" t="str">
        <f t="shared" si="147"/>
        <v>6</v>
      </c>
      <c r="V804" s="120"/>
      <c r="W804" s="71">
        <f t="shared" si="151"/>
        <v>1</v>
      </c>
      <c r="X804" s="703"/>
    </row>
    <row r="805" spans="1:24" s="5" customFormat="1" ht="29.25" hidden="1" customHeight="1" outlineLevel="2" thickBot="1" x14ac:dyDescent="0.3">
      <c r="A805" s="763"/>
      <c r="B805" s="766"/>
      <c r="C805" s="310" t="s">
        <v>896</v>
      </c>
      <c r="D805" s="311"/>
      <c r="E805" s="311"/>
      <c r="F805" s="312"/>
      <c r="G805" s="320" t="s">
        <v>1304</v>
      </c>
      <c r="H805" s="310" t="s">
        <v>372</v>
      </c>
      <c r="I805" s="527"/>
      <c r="J805" s="314">
        <v>3</v>
      </c>
      <c r="K805" s="571"/>
      <c r="L805" s="572"/>
      <c r="M805" s="221" t="str">
        <f t="shared" si="145"/>
        <v/>
      </c>
      <c r="N805" s="62" t="str">
        <f t="shared" si="148"/>
        <v/>
      </c>
      <c r="O805" s="119"/>
      <c r="P805" s="64" t="str">
        <f t="shared" si="149"/>
        <v/>
      </c>
      <c r="Q805" s="65"/>
      <c r="R805" s="66"/>
      <c r="S805" s="67" t="str">
        <f t="shared" si="150"/>
        <v/>
      </c>
      <c r="T805" s="68" t="str">
        <f t="shared" si="146"/>
        <v>Sin Iniciar</v>
      </c>
      <c r="U805" s="650" t="str">
        <f t="shared" si="147"/>
        <v>6</v>
      </c>
      <c r="V805" s="120"/>
      <c r="W805" s="71">
        <f t="shared" si="151"/>
        <v>1</v>
      </c>
      <c r="X805" s="703"/>
    </row>
    <row r="806" spans="1:24" s="5" customFormat="1" ht="29.25" hidden="1" customHeight="1" outlineLevel="2" thickBot="1" x14ac:dyDescent="0.3">
      <c r="A806" s="763"/>
      <c r="B806" s="766"/>
      <c r="C806" s="310" t="s">
        <v>896</v>
      </c>
      <c r="D806" s="311"/>
      <c r="E806" s="311"/>
      <c r="F806" s="312"/>
      <c r="G806" s="320" t="s">
        <v>1305</v>
      </c>
      <c r="H806" s="310" t="s">
        <v>372</v>
      </c>
      <c r="I806" s="527"/>
      <c r="J806" s="314">
        <v>2</v>
      </c>
      <c r="K806" s="571"/>
      <c r="L806" s="572"/>
      <c r="M806" s="221" t="str">
        <f t="shared" si="145"/>
        <v/>
      </c>
      <c r="N806" s="62" t="str">
        <f t="shared" si="148"/>
        <v/>
      </c>
      <c r="O806" s="119"/>
      <c r="P806" s="64" t="str">
        <f t="shared" si="149"/>
        <v/>
      </c>
      <c r="Q806" s="65"/>
      <c r="R806" s="66"/>
      <c r="S806" s="67" t="str">
        <f t="shared" si="150"/>
        <v/>
      </c>
      <c r="T806" s="68" t="str">
        <f t="shared" si="146"/>
        <v>Sin Iniciar</v>
      </c>
      <c r="U806" s="650" t="str">
        <f t="shared" si="147"/>
        <v>6</v>
      </c>
      <c r="V806" s="120"/>
      <c r="W806" s="71">
        <f t="shared" si="151"/>
        <v>1</v>
      </c>
      <c r="X806" s="703"/>
    </row>
    <row r="807" spans="1:24" s="5" customFormat="1" ht="29.25" hidden="1" customHeight="1" outlineLevel="2" thickBot="1" x14ac:dyDescent="0.3">
      <c r="A807" s="763"/>
      <c r="B807" s="766"/>
      <c r="C807" s="310" t="s">
        <v>896</v>
      </c>
      <c r="D807" s="311"/>
      <c r="E807" s="311"/>
      <c r="F807" s="312"/>
      <c r="G807" s="320" t="s">
        <v>1306</v>
      </c>
      <c r="H807" s="310" t="s">
        <v>372</v>
      </c>
      <c r="I807" s="527"/>
      <c r="J807" s="314">
        <v>2</v>
      </c>
      <c r="K807" s="571"/>
      <c r="L807" s="572"/>
      <c r="M807" s="221" t="str">
        <f t="shared" si="145"/>
        <v/>
      </c>
      <c r="N807" s="62" t="str">
        <f t="shared" si="148"/>
        <v/>
      </c>
      <c r="O807" s="119"/>
      <c r="P807" s="64" t="str">
        <f t="shared" si="149"/>
        <v/>
      </c>
      <c r="Q807" s="65"/>
      <c r="R807" s="66"/>
      <c r="S807" s="67" t="str">
        <f t="shared" si="150"/>
        <v/>
      </c>
      <c r="T807" s="68" t="str">
        <f t="shared" si="146"/>
        <v>Sin Iniciar</v>
      </c>
      <c r="U807" s="650" t="str">
        <f t="shared" si="147"/>
        <v>6</v>
      </c>
      <c r="V807" s="120"/>
      <c r="W807" s="71">
        <f t="shared" si="151"/>
        <v>1</v>
      </c>
      <c r="X807" s="703"/>
    </row>
    <row r="808" spans="1:24" s="5" customFormat="1" ht="29.25" hidden="1" customHeight="1" outlineLevel="2" thickBot="1" x14ac:dyDescent="0.3">
      <c r="A808" s="763"/>
      <c r="B808" s="766"/>
      <c r="C808" s="310" t="s">
        <v>896</v>
      </c>
      <c r="D808" s="311"/>
      <c r="E808" s="311"/>
      <c r="F808" s="312"/>
      <c r="G808" s="320" t="s">
        <v>1307</v>
      </c>
      <c r="H808" s="310" t="s">
        <v>372</v>
      </c>
      <c r="I808" s="527"/>
      <c r="J808" s="314">
        <v>2</v>
      </c>
      <c r="K808" s="571"/>
      <c r="L808" s="572"/>
      <c r="M808" s="221" t="str">
        <f t="shared" si="145"/>
        <v/>
      </c>
      <c r="N808" s="62" t="str">
        <f t="shared" si="148"/>
        <v/>
      </c>
      <c r="O808" s="119"/>
      <c r="P808" s="64" t="str">
        <f t="shared" si="149"/>
        <v/>
      </c>
      <c r="Q808" s="65"/>
      <c r="R808" s="66"/>
      <c r="S808" s="67" t="str">
        <f t="shared" si="150"/>
        <v/>
      </c>
      <c r="T808" s="68" t="str">
        <f t="shared" si="146"/>
        <v>Sin Iniciar</v>
      </c>
      <c r="U808" s="650" t="str">
        <f t="shared" si="147"/>
        <v>6</v>
      </c>
      <c r="V808" s="120"/>
      <c r="W808" s="71">
        <f t="shared" si="151"/>
        <v>1</v>
      </c>
      <c r="X808" s="703"/>
    </row>
    <row r="809" spans="1:24" s="5" customFormat="1" ht="29.25" hidden="1" customHeight="1" outlineLevel="2" thickBot="1" x14ac:dyDescent="0.3">
      <c r="A809" s="763"/>
      <c r="B809" s="766"/>
      <c r="C809" s="310" t="s">
        <v>896</v>
      </c>
      <c r="D809" s="311"/>
      <c r="E809" s="311"/>
      <c r="F809" s="312"/>
      <c r="G809" s="320" t="s">
        <v>1308</v>
      </c>
      <c r="H809" s="310" t="s">
        <v>372</v>
      </c>
      <c r="I809" s="527"/>
      <c r="J809" s="314">
        <v>2</v>
      </c>
      <c r="K809" s="571"/>
      <c r="L809" s="572"/>
      <c r="M809" s="221" t="str">
        <f t="shared" si="145"/>
        <v/>
      </c>
      <c r="N809" s="62" t="str">
        <f t="shared" si="148"/>
        <v/>
      </c>
      <c r="O809" s="119"/>
      <c r="P809" s="64" t="str">
        <f t="shared" si="149"/>
        <v/>
      </c>
      <c r="Q809" s="65"/>
      <c r="R809" s="66"/>
      <c r="S809" s="67" t="str">
        <f t="shared" si="150"/>
        <v/>
      </c>
      <c r="T809" s="68" t="str">
        <f t="shared" si="146"/>
        <v>Sin Iniciar</v>
      </c>
      <c r="U809" s="650" t="str">
        <f t="shared" si="147"/>
        <v>6</v>
      </c>
      <c r="V809" s="120"/>
      <c r="W809" s="71">
        <f t="shared" si="151"/>
        <v>1</v>
      </c>
      <c r="X809" s="703"/>
    </row>
    <row r="810" spans="1:24" s="5" customFormat="1" ht="29.25" hidden="1" customHeight="1" outlineLevel="2" thickBot="1" x14ac:dyDescent="0.3">
      <c r="A810" s="763"/>
      <c r="B810" s="766"/>
      <c r="C810" s="310" t="s">
        <v>896</v>
      </c>
      <c r="D810" s="311"/>
      <c r="E810" s="311"/>
      <c r="F810" s="312"/>
      <c r="G810" s="320" t="s">
        <v>1309</v>
      </c>
      <c r="H810" s="310" t="s">
        <v>372</v>
      </c>
      <c r="I810" s="527"/>
      <c r="J810" s="314">
        <v>2</v>
      </c>
      <c r="K810" s="571"/>
      <c r="L810" s="572"/>
      <c r="M810" s="221" t="str">
        <f t="shared" si="145"/>
        <v/>
      </c>
      <c r="N810" s="62" t="str">
        <f t="shared" si="148"/>
        <v/>
      </c>
      <c r="O810" s="119"/>
      <c r="P810" s="64" t="str">
        <f t="shared" si="149"/>
        <v/>
      </c>
      <c r="Q810" s="65"/>
      <c r="R810" s="66"/>
      <c r="S810" s="67" t="str">
        <f t="shared" si="150"/>
        <v/>
      </c>
      <c r="T810" s="68" t="str">
        <f t="shared" si="146"/>
        <v>Sin Iniciar</v>
      </c>
      <c r="U810" s="650" t="str">
        <f t="shared" si="147"/>
        <v>6</v>
      </c>
      <c r="V810" s="120"/>
      <c r="W810" s="71">
        <f t="shared" si="151"/>
        <v>1</v>
      </c>
      <c r="X810" s="703"/>
    </row>
    <row r="811" spans="1:24" s="5" customFormat="1" ht="29.25" hidden="1" customHeight="1" outlineLevel="2" thickBot="1" x14ac:dyDescent="0.3">
      <c r="A811" s="763"/>
      <c r="B811" s="766"/>
      <c r="C811" s="310" t="s">
        <v>896</v>
      </c>
      <c r="D811" s="311"/>
      <c r="E811" s="311"/>
      <c r="F811" s="312"/>
      <c r="G811" s="320" t="s">
        <v>1310</v>
      </c>
      <c r="H811" s="310" t="s">
        <v>372</v>
      </c>
      <c r="I811" s="527"/>
      <c r="J811" s="314">
        <v>2</v>
      </c>
      <c r="K811" s="571"/>
      <c r="L811" s="572"/>
      <c r="M811" s="221" t="str">
        <f t="shared" si="145"/>
        <v/>
      </c>
      <c r="N811" s="62" t="str">
        <f t="shared" si="148"/>
        <v/>
      </c>
      <c r="O811" s="119"/>
      <c r="P811" s="64" t="str">
        <f t="shared" si="149"/>
        <v/>
      </c>
      <c r="Q811" s="65"/>
      <c r="R811" s="66"/>
      <c r="S811" s="67" t="str">
        <f t="shared" si="150"/>
        <v/>
      </c>
      <c r="T811" s="68" t="str">
        <f t="shared" si="146"/>
        <v>Sin Iniciar</v>
      </c>
      <c r="U811" s="650" t="str">
        <f t="shared" si="147"/>
        <v>6</v>
      </c>
      <c r="V811" s="120"/>
      <c r="W811" s="71">
        <f t="shared" si="151"/>
        <v>1</v>
      </c>
      <c r="X811" s="703"/>
    </row>
    <row r="812" spans="1:24" s="5" customFormat="1" ht="29.25" hidden="1" customHeight="1" outlineLevel="2" thickBot="1" x14ac:dyDescent="0.3">
      <c r="A812" s="763"/>
      <c r="B812" s="766"/>
      <c r="C812" s="310" t="s">
        <v>896</v>
      </c>
      <c r="D812" s="311"/>
      <c r="E812" s="311"/>
      <c r="F812" s="312"/>
      <c r="G812" s="320" t="s">
        <v>1311</v>
      </c>
      <c r="H812" s="310" t="s">
        <v>372</v>
      </c>
      <c r="I812" s="527"/>
      <c r="J812" s="314">
        <v>2</v>
      </c>
      <c r="K812" s="571"/>
      <c r="L812" s="572"/>
      <c r="M812" s="221" t="str">
        <f t="shared" si="145"/>
        <v/>
      </c>
      <c r="N812" s="62" t="str">
        <f t="shared" si="148"/>
        <v/>
      </c>
      <c r="O812" s="119"/>
      <c r="P812" s="64" t="str">
        <f t="shared" si="149"/>
        <v/>
      </c>
      <c r="Q812" s="65"/>
      <c r="R812" s="66"/>
      <c r="S812" s="67" t="str">
        <f t="shared" si="150"/>
        <v/>
      </c>
      <c r="T812" s="68" t="str">
        <f t="shared" si="146"/>
        <v>Sin Iniciar</v>
      </c>
      <c r="U812" s="650" t="str">
        <f t="shared" si="147"/>
        <v>6</v>
      </c>
      <c r="V812" s="120"/>
      <c r="W812" s="71">
        <f t="shared" si="151"/>
        <v>1</v>
      </c>
      <c r="X812" s="703"/>
    </row>
    <row r="813" spans="1:24" s="5" customFormat="1" ht="29.25" hidden="1" customHeight="1" outlineLevel="2" thickBot="1" x14ac:dyDescent="0.3">
      <c r="A813" s="763"/>
      <c r="B813" s="766"/>
      <c r="C813" s="310" t="s">
        <v>896</v>
      </c>
      <c r="D813" s="311"/>
      <c r="E813" s="311"/>
      <c r="F813" s="312"/>
      <c r="G813" s="320" t="s">
        <v>1312</v>
      </c>
      <c r="H813" s="310" t="s">
        <v>372</v>
      </c>
      <c r="I813" s="527"/>
      <c r="J813" s="314">
        <v>2</v>
      </c>
      <c r="K813" s="571"/>
      <c r="L813" s="572"/>
      <c r="M813" s="221" t="str">
        <f t="shared" si="145"/>
        <v/>
      </c>
      <c r="N813" s="62" t="str">
        <f t="shared" si="148"/>
        <v/>
      </c>
      <c r="O813" s="119"/>
      <c r="P813" s="64" t="str">
        <f t="shared" si="149"/>
        <v/>
      </c>
      <c r="Q813" s="65"/>
      <c r="R813" s="66"/>
      <c r="S813" s="67" t="str">
        <f t="shared" si="150"/>
        <v/>
      </c>
      <c r="T813" s="68" t="str">
        <f t="shared" si="146"/>
        <v>Sin Iniciar</v>
      </c>
      <c r="U813" s="650" t="str">
        <f t="shared" si="147"/>
        <v>6</v>
      </c>
      <c r="V813" s="120"/>
      <c r="W813" s="71">
        <f t="shared" si="151"/>
        <v>1</v>
      </c>
      <c r="X813" s="703"/>
    </row>
    <row r="814" spans="1:24" s="5" customFormat="1" ht="29.25" hidden="1" customHeight="1" outlineLevel="2" thickBot="1" x14ac:dyDescent="0.3">
      <c r="A814" s="763"/>
      <c r="B814" s="766"/>
      <c r="C814" s="310" t="s">
        <v>896</v>
      </c>
      <c r="D814" s="311"/>
      <c r="E814" s="311"/>
      <c r="F814" s="312"/>
      <c r="G814" s="320" t="s">
        <v>1313</v>
      </c>
      <c r="H814" s="310" t="s">
        <v>372</v>
      </c>
      <c r="I814" s="527"/>
      <c r="J814" s="314">
        <v>2</v>
      </c>
      <c r="K814" s="571"/>
      <c r="L814" s="572"/>
      <c r="M814" s="221" t="str">
        <f t="shared" si="145"/>
        <v/>
      </c>
      <c r="N814" s="62" t="str">
        <f t="shared" si="148"/>
        <v/>
      </c>
      <c r="O814" s="119"/>
      <c r="P814" s="64" t="str">
        <f t="shared" si="149"/>
        <v/>
      </c>
      <c r="Q814" s="65"/>
      <c r="R814" s="66"/>
      <c r="S814" s="67" t="str">
        <f t="shared" si="150"/>
        <v/>
      </c>
      <c r="T814" s="68" t="str">
        <f t="shared" si="146"/>
        <v>Sin Iniciar</v>
      </c>
      <c r="U814" s="650" t="str">
        <f t="shared" si="147"/>
        <v>6</v>
      </c>
      <c r="V814" s="120"/>
      <c r="W814" s="71">
        <f t="shared" si="151"/>
        <v>1</v>
      </c>
      <c r="X814" s="703"/>
    </row>
    <row r="815" spans="1:24" s="5" customFormat="1" ht="29.25" hidden="1" customHeight="1" outlineLevel="2" thickBot="1" x14ac:dyDescent="0.3">
      <c r="A815" s="763"/>
      <c r="B815" s="766"/>
      <c r="C815" s="310" t="s">
        <v>896</v>
      </c>
      <c r="D815" s="311"/>
      <c r="E815" s="311"/>
      <c r="F815" s="312"/>
      <c r="G815" s="320" t="s">
        <v>1314</v>
      </c>
      <c r="H815" s="310" t="s">
        <v>372</v>
      </c>
      <c r="I815" s="527"/>
      <c r="J815" s="314">
        <v>2</v>
      </c>
      <c r="K815" s="571"/>
      <c r="L815" s="572"/>
      <c r="M815" s="221" t="str">
        <f t="shared" si="145"/>
        <v/>
      </c>
      <c r="N815" s="62" t="str">
        <f t="shared" si="148"/>
        <v/>
      </c>
      <c r="O815" s="119"/>
      <c r="P815" s="64" t="str">
        <f t="shared" si="149"/>
        <v/>
      </c>
      <c r="Q815" s="65"/>
      <c r="R815" s="66"/>
      <c r="S815" s="67" t="str">
        <f t="shared" si="150"/>
        <v/>
      </c>
      <c r="T815" s="68" t="str">
        <f t="shared" si="146"/>
        <v>Sin Iniciar</v>
      </c>
      <c r="U815" s="650" t="str">
        <f t="shared" si="147"/>
        <v>6</v>
      </c>
      <c r="V815" s="120"/>
      <c r="W815" s="71">
        <f t="shared" si="151"/>
        <v>1</v>
      </c>
      <c r="X815" s="703"/>
    </row>
    <row r="816" spans="1:24" s="5" customFormat="1" ht="29.25" hidden="1" customHeight="1" outlineLevel="2" thickBot="1" x14ac:dyDescent="0.3">
      <c r="A816" s="763"/>
      <c r="B816" s="766"/>
      <c r="C816" s="310" t="s">
        <v>896</v>
      </c>
      <c r="D816" s="311"/>
      <c r="E816" s="311"/>
      <c r="F816" s="312"/>
      <c r="G816" s="320" t="s">
        <v>1315</v>
      </c>
      <c r="H816" s="310" t="s">
        <v>372</v>
      </c>
      <c r="I816" s="527"/>
      <c r="J816" s="314">
        <v>2</v>
      </c>
      <c r="K816" s="571"/>
      <c r="L816" s="572"/>
      <c r="M816" s="221" t="str">
        <f t="shared" si="145"/>
        <v/>
      </c>
      <c r="N816" s="62" t="str">
        <f t="shared" si="148"/>
        <v/>
      </c>
      <c r="O816" s="119"/>
      <c r="P816" s="64" t="str">
        <f t="shared" si="149"/>
        <v/>
      </c>
      <c r="Q816" s="65"/>
      <c r="R816" s="66"/>
      <c r="S816" s="67" t="str">
        <f t="shared" si="150"/>
        <v/>
      </c>
      <c r="T816" s="68" t="str">
        <f t="shared" si="146"/>
        <v>Sin Iniciar</v>
      </c>
      <c r="U816" s="650" t="str">
        <f t="shared" si="147"/>
        <v>6</v>
      </c>
      <c r="V816" s="120"/>
      <c r="W816" s="71">
        <f t="shared" si="151"/>
        <v>1</v>
      </c>
      <c r="X816" s="703"/>
    </row>
    <row r="817" spans="1:24" s="5" customFormat="1" ht="29.25" hidden="1" customHeight="1" outlineLevel="2" thickBot="1" x14ac:dyDescent="0.3">
      <c r="A817" s="763"/>
      <c r="B817" s="766"/>
      <c r="C817" s="310" t="s">
        <v>896</v>
      </c>
      <c r="D817" s="311"/>
      <c r="E817" s="311"/>
      <c r="F817" s="312"/>
      <c r="G817" s="320" t="s">
        <v>1316</v>
      </c>
      <c r="H817" s="310" t="s">
        <v>372</v>
      </c>
      <c r="I817" s="527"/>
      <c r="J817" s="314">
        <v>2</v>
      </c>
      <c r="K817" s="571"/>
      <c r="L817" s="572"/>
      <c r="M817" s="221" t="str">
        <f t="shared" si="145"/>
        <v/>
      </c>
      <c r="N817" s="62" t="str">
        <f t="shared" si="148"/>
        <v/>
      </c>
      <c r="O817" s="119"/>
      <c r="P817" s="64" t="str">
        <f t="shared" si="149"/>
        <v/>
      </c>
      <c r="Q817" s="65"/>
      <c r="R817" s="66"/>
      <c r="S817" s="67" t="str">
        <f t="shared" si="150"/>
        <v/>
      </c>
      <c r="T817" s="68" t="str">
        <f t="shared" si="146"/>
        <v>Sin Iniciar</v>
      </c>
      <c r="U817" s="650" t="str">
        <f t="shared" si="147"/>
        <v>6</v>
      </c>
      <c r="V817" s="120"/>
      <c r="W817" s="71">
        <f t="shared" si="151"/>
        <v>1</v>
      </c>
      <c r="X817" s="703"/>
    </row>
    <row r="818" spans="1:24" s="5" customFormat="1" ht="29.25" hidden="1" customHeight="1" outlineLevel="2" thickBot="1" x14ac:dyDescent="0.3">
      <c r="A818" s="763"/>
      <c r="B818" s="766"/>
      <c r="C818" s="310" t="s">
        <v>896</v>
      </c>
      <c r="D818" s="311"/>
      <c r="E818" s="311"/>
      <c r="F818" s="312"/>
      <c r="G818" s="320" t="s">
        <v>1317</v>
      </c>
      <c r="H818" s="310" t="s">
        <v>372</v>
      </c>
      <c r="I818" s="527"/>
      <c r="J818" s="314">
        <v>2</v>
      </c>
      <c r="K818" s="571"/>
      <c r="L818" s="572"/>
      <c r="M818" s="221" t="str">
        <f t="shared" si="145"/>
        <v/>
      </c>
      <c r="N818" s="62" t="str">
        <f t="shared" si="148"/>
        <v/>
      </c>
      <c r="O818" s="119"/>
      <c r="P818" s="64" t="str">
        <f t="shared" si="149"/>
        <v/>
      </c>
      <c r="Q818" s="65"/>
      <c r="R818" s="66"/>
      <c r="S818" s="67" t="str">
        <f t="shared" si="150"/>
        <v/>
      </c>
      <c r="T818" s="68" t="str">
        <f t="shared" si="146"/>
        <v>Sin Iniciar</v>
      </c>
      <c r="U818" s="650" t="str">
        <f t="shared" si="147"/>
        <v>6</v>
      </c>
      <c r="V818" s="120"/>
      <c r="W818" s="71">
        <f t="shared" si="151"/>
        <v>1</v>
      </c>
      <c r="X818" s="703"/>
    </row>
    <row r="819" spans="1:24" s="5" customFormat="1" ht="29.25" hidden="1" customHeight="1" outlineLevel="2" thickBot="1" x14ac:dyDescent="0.3">
      <c r="A819" s="763"/>
      <c r="B819" s="766"/>
      <c r="C819" s="310" t="s">
        <v>896</v>
      </c>
      <c r="D819" s="311"/>
      <c r="E819" s="311"/>
      <c r="F819" s="312"/>
      <c r="G819" s="320" t="s">
        <v>1318</v>
      </c>
      <c r="H819" s="310" t="s">
        <v>372</v>
      </c>
      <c r="I819" s="527"/>
      <c r="J819" s="314">
        <v>2</v>
      </c>
      <c r="K819" s="571"/>
      <c r="L819" s="572"/>
      <c r="M819" s="221" t="str">
        <f t="shared" si="145"/>
        <v/>
      </c>
      <c r="N819" s="62" t="str">
        <f t="shared" si="148"/>
        <v/>
      </c>
      <c r="O819" s="119"/>
      <c r="P819" s="64" t="str">
        <f t="shared" si="149"/>
        <v/>
      </c>
      <c r="Q819" s="65"/>
      <c r="R819" s="66"/>
      <c r="S819" s="67" t="str">
        <f t="shared" si="150"/>
        <v/>
      </c>
      <c r="T819" s="68" t="str">
        <f t="shared" si="146"/>
        <v>Sin Iniciar</v>
      </c>
      <c r="U819" s="650" t="str">
        <f t="shared" si="147"/>
        <v>6</v>
      </c>
      <c r="V819" s="120"/>
      <c r="W819" s="71">
        <f t="shared" si="151"/>
        <v>1</v>
      </c>
      <c r="X819" s="703"/>
    </row>
    <row r="820" spans="1:24" s="5" customFormat="1" ht="29.25" hidden="1" customHeight="1" outlineLevel="2" thickBot="1" x14ac:dyDescent="0.3">
      <c r="A820" s="763"/>
      <c r="B820" s="766"/>
      <c r="C820" s="310" t="s">
        <v>896</v>
      </c>
      <c r="D820" s="311"/>
      <c r="E820" s="311"/>
      <c r="F820" s="312"/>
      <c r="G820" s="320" t="s">
        <v>1319</v>
      </c>
      <c r="H820" s="310" t="s">
        <v>372</v>
      </c>
      <c r="I820" s="527"/>
      <c r="J820" s="314">
        <v>2</v>
      </c>
      <c r="K820" s="571"/>
      <c r="L820" s="572"/>
      <c r="M820" s="221" t="str">
        <f t="shared" ref="M820:M883" si="152">+IF(D820="","",IF(MONTH($C$2)&lt;MONTH(D820),"",E820-D820))</f>
        <v/>
      </c>
      <c r="N820" s="62" t="str">
        <f t="shared" si="148"/>
        <v/>
      </c>
      <c r="O820" s="119"/>
      <c r="P820" s="64" t="str">
        <f t="shared" si="149"/>
        <v/>
      </c>
      <c r="Q820" s="65"/>
      <c r="R820" s="66"/>
      <c r="S820" s="67" t="str">
        <f t="shared" si="150"/>
        <v/>
      </c>
      <c r="T820" s="68" t="str">
        <f t="shared" ref="T820:T883" si="153">+IF(S820="","Sin Iniciar",IF(S820&lt;0.6,"Crítico",IF(S820&lt;0.9,"En Proceso",IF(AND(P820=1,Q820=1,S820=1),"Terminado","Normal"))))</f>
        <v>Sin Iniciar</v>
      </c>
      <c r="U820" s="650" t="str">
        <f t="shared" ref="U820:U883" si="154">+IF(T820="","",IF(T820="Sin Iniciar","6",IF(T820="Crítico","L",IF(T820="En Proceso","K",IF(T820="Normal","J","B")))))</f>
        <v>6</v>
      </c>
      <c r="V820" s="120"/>
      <c r="W820" s="71">
        <f t="shared" si="151"/>
        <v>1</v>
      </c>
      <c r="X820" s="703"/>
    </row>
    <row r="821" spans="1:24" s="5" customFormat="1" ht="29.25" hidden="1" customHeight="1" outlineLevel="2" thickBot="1" x14ac:dyDescent="0.3">
      <c r="A821" s="763"/>
      <c r="B821" s="766"/>
      <c r="C821" s="310" t="s">
        <v>896</v>
      </c>
      <c r="D821" s="311"/>
      <c r="E821" s="311"/>
      <c r="F821" s="312"/>
      <c r="G821" s="320" t="s">
        <v>1320</v>
      </c>
      <c r="H821" s="310" t="s">
        <v>372</v>
      </c>
      <c r="I821" s="527"/>
      <c r="J821" s="314">
        <v>2</v>
      </c>
      <c r="K821" s="571"/>
      <c r="L821" s="572"/>
      <c r="M821" s="221" t="str">
        <f t="shared" si="152"/>
        <v/>
      </c>
      <c r="N821" s="62" t="str">
        <f t="shared" si="148"/>
        <v/>
      </c>
      <c r="O821" s="119"/>
      <c r="P821" s="64" t="str">
        <f t="shared" si="149"/>
        <v/>
      </c>
      <c r="Q821" s="65"/>
      <c r="R821" s="66"/>
      <c r="S821" s="67" t="str">
        <f t="shared" si="150"/>
        <v/>
      </c>
      <c r="T821" s="68" t="str">
        <f t="shared" si="153"/>
        <v>Sin Iniciar</v>
      </c>
      <c r="U821" s="650" t="str">
        <f t="shared" si="154"/>
        <v>6</v>
      </c>
      <c r="V821" s="120"/>
      <c r="W821" s="71">
        <f t="shared" si="151"/>
        <v>1</v>
      </c>
      <c r="X821" s="703"/>
    </row>
    <row r="822" spans="1:24" s="5" customFormat="1" ht="29.25" hidden="1" customHeight="1" outlineLevel="2" thickBot="1" x14ac:dyDescent="0.3">
      <c r="A822" s="763"/>
      <c r="B822" s="766"/>
      <c r="C822" s="310" t="s">
        <v>896</v>
      </c>
      <c r="D822" s="311"/>
      <c r="E822" s="311"/>
      <c r="F822" s="312"/>
      <c r="G822" s="320" t="s">
        <v>1306</v>
      </c>
      <c r="H822" s="310" t="s">
        <v>372</v>
      </c>
      <c r="I822" s="527"/>
      <c r="J822" s="314">
        <v>2</v>
      </c>
      <c r="K822" s="571"/>
      <c r="L822" s="572"/>
      <c r="M822" s="221" t="str">
        <f t="shared" si="152"/>
        <v/>
      </c>
      <c r="N822" s="62" t="str">
        <f t="shared" si="148"/>
        <v/>
      </c>
      <c r="O822" s="119"/>
      <c r="P822" s="64" t="str">
        <f t="shared" si="149"/>
        <v/>
      </c>
      <c r="Q822" s="65"/>
      <c r="R822" s="66"/>
      <c r="S822" s="67" t="str">
        <f t="shared" si="150"/>
        <v/>
      </c>
      <c r="T822" s="68" t="str">
        <f t="shared" si="153"/>
        <v>Sin Iniciar</v>
      </c>
      <c r="U822" s="650" t="str">
        <f t="shared" si="154"/>
        <v>6</v>
      </c>
      <c r="V822" s="120"/>
      <c r="W822" s="71">
        <f t="shared" si="151"/>
        <v>1</v>
      </c>
      <c r="X822" s="703"/>
    </row>
    <row r="823" spans="1:24" s="5" customFormat="1" ht="29.25" hidden="1" customHeight="1" outlineLevel="2" thickBot="1" x14ac:dyDescent="0.3">
      <c r="A823" s="763"/>
      <c r="B823" s="766"/>
      <c r="C823" s="310" t="s">
        <v>896</v>
      </c>
      <c r="D823" s="311"/>
      <c r="E823" s="311"/>
      <c r="F823" s="312"/>
      <c r="G823" s="320" t="s">
        <v>1321</v>
      </c>
      <c r="H823" s="310" t="s">
        <v>372</v>
      </c>
      <c r="I823" s="527"/>
      <c r="J823" s="314">
        <v>2</v>
      </c>
      <c r="K823" s="571"/>
      <c r="L823" s="572"/>
      <c r="M823" s="221" t="str">
        <f t="shared" si="152"/>
        <v/>
      </c>
      <c r="N823" s="62" t="str">
        <f t="shared" si="148"/>
        <v/>
      </c>
      <c r="O823" s="119"/>
      <c r="P823" s="64" t="str">
        <f t="shared" si="149"/>
        <v/>
      </c>
      <c r="Q823" s="65"/>
      <c r="R823" s="66"/>
      <c r="S823" s="67" t="str">
        <f t="shared" si="150"/>
        <v/>
      </c>
      <c r="T823" s="68" t="str">
        <f t="shared" si="153"/>
        <v>Sin Iniciar</v>
      </c>
      <c r="U823" s="650" t="str">
        <f t="shared" si="154"/>
        <v>6</v>
      </c>
      <c r="V823" s="120"/>
      <c r="W823" s="71">
        <f t="shared" si="151"/>
        <v>1</v>
      </c>
      <c r="X823" s="703"/>
    </row>
    <row r="824" spans="1:24" s="5" customFormat="1" ht="29.25" hidden="1" customHeight="1" outlineLevel="2" thickBot="1" x14ac:dyDescent="0.3">
      <c r="A824" s="763"/>
      <c r="B824" s="766"/>
      <c r="C824" s="310" t="s">
        <v>896</v>
      </c>
      <c r="D824" s="311"/>
      <c r="E824" s="311"/>
      <c r="F824" s="312"/>
      <c r="G824" s="320" t="s">
        <v>1321</v>
      </c>
      <c r="H824" s="310" t="s">
        <v>372</v>
      </c>
      <c r="I824" s="527"/>
      <c r="J824" s="314">
        <v>2</v>
      </c>
      <c r="K824" s="571"/>
      <c r="L824" s="572"/>
      <c r="M824" s="221" t="str">
        <f t="shared" si="152"/>
        <v/>
      </c>
      <c r="N824" s="62" t="str">
        <f t="shared" si="148"/>
        <v/>
      </c>
      <c r="O824" s="119"/>
      <c r="P824" s="64" t="str">
        <f t="shared" si="149"/>
        <v/>
      </c>
      <c r="Q824" s="65"/>
      <c r="R824" s="66"/>
      <c r="S824" s="67" t="str">
        <f t="shared" si="150"/>
        <v/>
      </c>
      <c r="T824" s="68" t="str">
        <f t="shared" si="153"/>
        <v>Sin Iniciar</v>
      </c>
      <c r="U824" s="650" t="str">
        <f t="shared" si="154"/>
        <v>6</v>
      </c>
      <c r="V824" s="120"/>
      <c r="W824" s="71">
        <f t="shared" si="151"/>
        <v>1</v>
      </c>
      <c r="X824" s="703"/>
    </row>
    <row r="825" spans="1:24" s="5" customFormat="1" ht="29.25" hidden="1" customHeight="1" outlineLevel="2" thickBot="1" x14ac:dyDescent="0.3">
      <c r="A825" s="763"/>
      <c r="B825" s="766"/>
      <c r="C825" s="310" t="s">
        <v>896</v>
      </c>
      <c r="D825" s="311"/>
      <c r="E825" s="311"/>
      <c r="F825" s="312"/>
      <c r="G825" s="320" t="s">
        <v>1321</v>
      </c>
      <c r="H825" s="310" t="s">
        <v>372</v>
      </c>
      <c r="I825" s="527"/>
      <c r="J825" s="314">
        <v>2</v>
      </c>
      <c r="K825" s="571"/>
      <c r="L825" s="572"/>
      <c r="M825" s="221" t="str">
        <f t="shared" si="152"/>
        <v/>
      </c>
      <c r="N825" s="62" t="str">
        <f t="shared" si="148"/>
        <v/>
      </c>
      <c r="O825" s="119"/>
      <c r="P825" s="64" t="str">
        <f t="shared" si="149"/>
        <v/>
      </c>
      <c r="Q825" s="65"/>
      <c r="R825" s="66"/>
      <c r="S825" s="67" t="str">
        <f t="shared" si="150"/>
        <v/>
      </c>
      <c r="T825" s="68" t="str">
        <f t="shared" si="153"/>
        <v>Sin Iniciar</v>
      </c>
      <c r="U825" s="650" t="str">
        <f t="shared" si="154"/>
        <v>6</v>
      </c>
      <c r="V825" s="120"/>
      <c r="W825" s="71">
        <f t="shared" si="151"/>
        <v>1</v>
      </c>
      <c r="X825" s="703"/>
    </row>
    <row r="826" spans="1:24" s="5" customFormat="1" ht="29.25" hidden="1" customHeight="1" outlineLevel="2" thickBot="1" x14ac:dyDescent="0.3">
      <c r="A826" s="763"/>
      <c r="B826" s="766"/>
      <c r="C826" s="310" t="s">
        <v>896</v>
      </c>
      <c r="D826" s="311"/>
      <c r="E826" s="311"/>
      <c r="F826" s="312"/>
      <c r="G826" s="320" t="s">
        <v>1321</v>
      </c>
      <c r="H826" s="310" t="s">
        <v>372</v>
      </c>
      <c r="I826" s="527"/>
      <c r="J826" s="314">
        <v>2</v>
      </c>
      <c r="K826" s="571"/>
      <c r="L826" s="572"/>
      <c r="M826" s="221" t="str">
        <f t="shared" si="152"/>
        <v/>
      </c>
      <c r="N826" s="62" t="str">
        <f t="shared" si="148"/>
        <v/>
      </c>
      <c r="O826" s="119"/>
      <c r="P826" s="64" t="str">
        <f t="shared" si="149"/>
        <v/>
      </c>
      <c r="Q826" s="65"/>
      <c r="R826" s="66"/>
      <c r="S826" s="67" t="str">
        <f t="shared" si="150"/>
        <v/>
      </c>
      <c r="T826" s="68" t="str">
        <f t="shared" si="153"/>
        <v>Sin Iniciar</v>
      </c>
      <c r="U826" s="650" t="str">
        <f t="shared" si="154"/>
        <v>6</v>
      </c>
      <c r="V826" s="120"/>
      <c r="W826" s="71">
        <f t="shared" si="151"/>
        <v>1</v>
      </c>
      <c r="X826" s="703"/>
    </row>
    <row r="827" spans="1:24" s="5" customFormat="1" ht="29.25" hidden="1" customHeight="1" outlineLevel="2" thickBot="1" x14ac:dyDescent="0.3">
      <c r="A827" s="763"/>
      <c r="B827" s="766"/>
      <c r="C827" s="310" t="s">
        <v>896</v>
      </c>
      <c r="D827" s="311"/>
      <c r="E827" s="311"/>
      <c r="F827" s="312"/>
      <c r="G827" s="320" t="s">
        <v>1321</v>
      </c>
      <c r="H827" s="310" t="s">
        <v>372</v>
      </c>
      <c r="I827" s="527"/>
      <c r="J827" s="314">
        <v>2</v>
      </c>
      <c r="K827" s="571"/>
      <c r="L827" s="572"/>
      <c r="M827" s="221" t="str">
        <f t="shared" si="152"/>
        <v/>
      </c>
      <c r="N827" s="62" t="str">
        <f t="shared" si="148"/>
        <v/>
      </c>
      <c r="O827" s="119"/>
      <c r="P827" s="64" t="str">
        <f t="shared" si="149"/>
        <v/>
      </c>
      <c r="Q827" s="65"/>
      <c r="R827" s="66"/>
      <c r="S827" s="67" t="str">
        <f t="shared" si="150"/>
        <v/>
      </c>
      <c r="T827" s="68" t="str">
        <f t="shared" si="153"/>
        <v>Sin Iniciar</v>
      </c>
      <c r="U827" s="650" t="str">
        <f t="shared" si="154"/>
        <v>6</v>
      </c>
      <c r="V827" s="120"/>
      <c r="W827" s="71">
        <f t="shared" si="151"/>
        <v>1</v>
      </c>
      <c r="X827" s="703"/>
    </row>
    <row r="828" spans="1:24" s="5" customFormat="1" ht="29.25" hidden="1" customHeight="1" outlineLevel="2" thickBot="1" x14ac:dyDescent="0.3">
      <c r="A828" s="763"/>
      <c r="B828" s="766"/>
      <c r="C828" s="310" t="s">
        <v>896</v>
      </c>
      <c r="D828" s="311"/>
      <c r="E828" s="311"/>
      <c r="F828" s="312"/>
      <c r="G828" s="320" t="s">
        <v>1322</v>
      </c>
      <c r="H828" s="310" t="s">
        <v>372</v>
      </c>
      <c r="I828" s="527"/>
      <c r="J828" s="314">
        <v>30</v>
      </c>
      <c r="K828" s="571"/>
      <c r="L828" s="572"/>
      <c r="M828" s="221" t="str">
        <f t="shared" si="152"/>
        <v/>
      </c>
      <c r="N828" s="62" t="str">
        <f t="shared" si="148"/>
        <v/>
      </c>
      <c r="O828" s="119"/>
      <c r="P828" s="64" t="str">
        <f t="shared" si="149"/>
        <v/>
      </c>
      <c r="Q828" s="65"/>
      <c r="R828" s="66"/>
      <c r="S828" s="67" t="str">
        <f t="shared" si="150"/>
        <v/>
      </c>
      <c r="T828" s="68" t="str">
        <f t="shared" si="153"/>
        <v>Sin Iniciar</v>
      </c>
      <c r="U828" s="650" t="str">
        <f t="shared" si="154"/>
        <v>6</v>
      </c>
      <c r="V828" s="120"/>
      <c r="W828" s="71">
        <f t="shared" si="151"/>
        <v>1</v>
      </c>
      <c r="X828" s="703"/>
    </row>
    <row r="829" spans="1:24" s="5" customFormat="1" ht="29.25" hidden="1" customHeight="1" outlineLevel="2" thickBot="1" x14ac:dyDescent="0.3">
      <c r="A829" s="763"/>
      <c r="B829" s="766"/>
      <c r="C829" s="310" t="s">
        <v>896</v>
      </c>
      <c r="D829" s="311"/>
      <c r="E829" s="311"/>
      <c r="F829" s="312"/>
      <c r="G829" s="320" t="s">
        <v>1323</v>
      </c>
      <c r="H829" s="310" t="s">
        <v>372</v>
      </c>
      <c r="I829" s="527"/>
      <c r="J829" s="314">
        <v>6</v>
      </c>
      <c r="K829" s="571"/>
      <c r="L829" s="572"/>
      <c r="M829" s="221" t="str">
        <f t="shared" si="152"/>
        <v/>
      </c>
      <c r="N829" s="62" t="str">
        <f t="shared" si="148"/>
        <v/>
      </c>
      <c r="O829" s="119"/>
      <c r="P829" s="64" t="str">
        <f t="shared" si="149"/>
        <v/>
      </c>
      <c r="Q829" s="65"/>
      <c r="R829" s="66"/>
      <c r="S829" s="67" t="str">
        <f t="shared" si="150"/>
        <v/>
      </c>
      <c r="T829" s="68" t="str">
        <f t="shared" si="153"/>
        <v>Sin Iniciar</v>
      </c>
      <c r="U829" s="650" t="str">
        <f t="shared" si="154"/>
        <v>6</v>
      </c>
      <c r="V829" s="120"/>
      <c r="W829" s="71">
        <f t="shared" si="151"/>
        <v>1</v>
      </c>
      <c r="X829" s="703"/>
    </row>
    <row r="830" spans="1:24" s="5" customFormat="1" ht="29.25" hidden="1" customHeight="1" outlineLevel="2" thickBot="1" x14ac:dyDescent="0.3">
      <c r="A830" s="763"/>
      <c r="B830" s="766"/>
      <c r="C830" s="310" t="s">
        <v>896</v>
      </c>
      <c r="D830" s="311"/>
      <c r="E830" s="311"/>
      <c r="F830" s="312"/>
      <c r="G830" s="320" t="s">
        <v>1324</v>
      </c>
      <c r="H830" s="310" t="s">
        <v>372</v>
      </c>
      <c r="I830" s="527"/>
      <c r="J830" s="314">
        <v>2</v>
      </c>
      <c r="K830" s="571"/>
      <c r="L830" s="572"/>
      <c r="M830" s="221" t="str">
        <f t="shared" si="152"/>
        <v/>
      </c>
      <c r="N830" s="62" t="str">
        <f t="shared" si="148"/>
        <v/>
      </c>
      <c r="O830" s="119"/>
      <c r="P830" s="64" t="str">
        <f t="shared" si="149"/>
        <v/>
      </c>
      <c r="Q830" s="65"/>
      <c r="R830" s="66"/>
      <c r="S830" s="67" t="str">
        <f t="shared" si="150"/>
        <v/>
      </c>
      <c r="T830" s="68" t="str">
        <f t="shared" si="153"/>
        <v>Sin Iniciar</v>
      </c>
      <c r="U830" s="650" t="str">
        <f t="shared" si="154"/>
        <v>6</v>
      </c>
      <c r="V830" s="120"/>
      <c r="W830" s="71">
        <f t="shared" si="151"/>
        <v>1</v>
      </c>
      <c r="X830" s="703"/>
    </row>
    <row r="831" spans="1:24" s="5" customFormat="1" ht="29.25" hidden="1" customHeight="1" outlineLevel="2" thickBot="1" x14ac:dyDescent="0.3">
      <c r="A831" s="763"/>
      <c r="B831" s="766"/>
      <c r="C831" s="310" t="s">
        <v>896</v>
      </c>
      <c r="D831" s="311"/>
      <c r="E831" s="311"/>
      <c r="F831" s="312"/>
      <c r="G831" s="320" t="s">
        <v>1325</v>
      </c>
      <c r="H831" s="310" t="s">
        <v>372</v>
      </c>
      <c r="I831" s="527"/>
      <c r="J831" s="314">
        <v>5</v>
      </c>
      <c r="K831" s="571"/>
      <c r="L831" s="572"/>
      <c r="M831" s="221" t="str">
        <f t="shared" si="152"/>
        <v/>
      </c>
      <c r="N831" s="62" t="str">
        <f t="shared" si="148"/>
        <v/>
      </c>
      <c r="O831" s="119"/>
      <c r="P831" s="64" t="str">
        <f t="shared" si="149"/>
        <v/>
      </c>
      <c r="Q831" s="65"/>
      <c r="R831" s="66"/>
      <c r="S831" s="67" t="str">
        <f t="shared" si="150"/>
        <v/>
      </c>
      <c r="T831" s="68" t="str">
        <f t="shared" si="153"/>
        <v>Sin Iniciar</v>
      </c>
      <c r="U831" s="650" t="str">
        <f t="shared" si="154"/>
        <v>6</v>
      </c>
      <c r="V831" s="120"/>
      <c r="W831" s="71">
        <f t="shared" si="151"/>
        <v>1</v>
      </c>
      <c r="X831" s="703"/>
    </row>
    <row r="832" spans="1:24" s="5" customFormat="1" ht="29.25" hidden="1" customHeight="1" outlineLevel="2" thickBot="1" x14ac:dyDescent="0.3">
      <c r="A832" s="763"/>
      <c r="B832" s="766"/>
      <c r="C832" s="310" t="s">
        <v>896</v>
      </c>
      <c r="D832" s="311"/>
      <c r="E832" s="311"/>
      <c r="F832" s="312"/>
      <c r="G832" s="320" t="s">
        <v>1326</v>
      </c>
      <c r="H832" s="310" t="s">
        <v>372</v>
      </c>
      <c r="I832" s="527"/>
      <c r="J832" s="314">
        <v>15</v>
      </c>
      <c r="K832" s="571"/>
      <c r="L832" s="572"/>
      <c r="M832" s="221" t="str">
        <f t="shared" si="152"/>
        <v/>
      </c>
      <c r="N832" s="62" t="str">
        <f t="shared" si="148"/>
        <v/>
      </c>
      <c r="O832" s="119"/>
      <c r="P832" s="64" t="str">
        <f t="shared" si="149"/>
        <v/>
      </c>
      <c r="Q832" s="65"/>
      <c r="R832" s="66"/>
      <c r="S832" s="67" t="str">
        <f t="shared" si="150"/>
        <v/>
      </c>
      <c r="T832" s="68" t="str">
        <f t="shared" si="153"/>
        <v>Sin Iniciar</v>
      </c>
      <c r="U832" s="650" t="str">
        <f t="shared" si="154"/>
        <v>6</v>
      </c>
      <c r="V832" s="120"/>
      <c r="W832" s="71">
        <f t="shared" si="151"/>
        <v>1</v>
      </c>
      <c r="X832" s="703"/>
    </row>
    <row r="833" spans="1:24" s="5" customFormat="1" ht="29.25" hidden="1" customHeight="1" outlineLevel="2" thickBot="1" x14ac:dyDescent="0.3">
      <c r="A833" s="763"/>
      <c r="B833" s="766"/>
      <c r="C833" s="310" t="s">
        <v>896</v>
      </c>
      <c r="D833" s="311"/>
      <c r="E833" s="311"/>
      <c r="F833" s="312"/>
      <c r="G833" s="320" t="s">
        <v>1327</v>
      </c>
      <c r="H833" s="310" t="s">
        <v>372</v>
      </c>
      <c r="I833" s="527"/>
      <c r="J833" s="314">
        <v>5</v>
      </c>
      <c r="K833" s="571"/>
      <c r="L833" s="572"/>
      <c r="M833" s="221" t="str">
        <f t="shared" si="152"/>
        <v/>
      </c>
      <c r="N833" s="62" t="str">
        <f t="shared" si="148"/>
        <v/>
      </c>
      <c r="O833" s="119"/>
      <c r="P833" s="64" t="str">
        <f t="shared" si="149"/>
        <v/>
      </c>
      <c r="Q833" s="65"/>
      <c r="R833" s="66"/>
      <c r="S833" s="67" t="str">
        <f t="shared" si="150"/>
        <v/>
      </c>
      <c r="T833" s="68" t="str">
        <f t="shared" si="153"/>
        <v>Sin Iniciar</v>
      </c>
      <c r="U833" s="650" t="str">
        <f t="shared" si="154"/>
        <v>6</v>
      </c>
      <c r="V833" s="120"/>
      <c r="W833" s="71">
        <f t="shared" si="151"/>
        <v>1</v>
      </c>
      <c r="X833" s="703"/>
    </row>
    <row r="834" spans="1:24" s="5" customFormat="1" ht="29.25" hidden="1" customHeight="1" outlineLevel="2" thickBot="1" x14ac:dyDescent="0.3">
      <c r="A834" s="763"/>
      <c r="B834" s="766"/>
      <c r="C834" s="310" t="s">
        <v>896</v>
      </c>
      <c r="D834" s="311"/>
      <c r="E834" s="311"/>
      <c r="F834" s="312"/>
      <c r="G834" s="320" t="s">
        <v>1328</v>
      </c>
      <c r="H834" s="310" t="s">
        <v>372</v>
      </c>
      <c r="I834" s="527"/>
      <c r="J834" s="314">
        <v>2</v>
      </c>
      <c r="K834" s="571"/>
      <c r="L834" s="572"/>
      <c r="M834" s="221" t="str">
        <f t="shared" si="152"/>
        <v/>
      </c>
      <c r="N834" s="62" t="str">
        <f t="shared" si="148"/>
        <v/>
      </c>
      <c r="O834" s="119"/>
      <c r="P834" s="64" t="str">
        <f t="shared" si="149"/>
        <v/>
      </c>
      <c r="Q834" s="65"/>
      <c r="R834" s="66"/>
      <c r="S834" s="67" t="str">
        <f t="shared" si="150"/>
        <v/>
      </c>
      <c r="T834" s="68" t="str">
        <f t="shared" si="153"/>
        <v>Sin Iniciar</v>
      </c>
      <c r="U834" s="650" t="str">
        <f t="shared" si="154"/>
        <v>6</v>
      </c>
      <c r="V834" s="120"/>
      <c r="W834" s="71">
        <f t="shared" si="151"/>
        <v>1</v>
      </c>
      <c r="X834" s="703"/>
    </row>
    <row r="835" spans="1:24" s="5" customFormat="1" ht="29.25" hidden="1" customHeight="1" outlineLevel="2" thickBot="1" x14ac:dyDescent="0.3">
      <c r="A835" s="763"/>
      <c r="B835" s="766"/>
      <c r="C835" s="310" t="s">
        <v>896</v>
      </c>
      <c r="D835" s="311"/>
      <c r="E835" s="311"/>
      <c r="F835" s="312"/>
      <c r="G835" s="320" t="s">
        <v>1329</v>
      </c>
      <c r="H835" s="310" t="s">
        <v>372</v>
      </c>
      <c r="I835" s="527"/>
      <c r="J835" s="314">
        <v>4</v>
      </c>
      <c r="K835" s="571"/>
      <c r="L835" s="572"/>
      <c r="M835" s="221" t="str">
        <f t="shared" si="152"/>
        <v/>
      </c>
      <c r="N835" s="62" t="str">
        <f t="shared" ref="N835:N898" si="155">+IF(D835="","",IF(AND(MONTH($C$2)&gt;=MONTH(D835),MONTH($C$2)&lt;=MONTH(E835)),"X",""))</f>
        <v/>
      </c>
      <c r="O835" s="119"/>
      <c r="P835" s="64" t="str">
        <f t="shared" si="149"/>
        <v/>
      </c>
      <c r="Q835" s="65"/>
      <c r="R835" s="66"/>
      <c r="S835" s="67" t="str">
        <f t="shared" si="150"/>
        <v/>
      </c>
      <c r="T835" s="68" t="str">
        <f t="shared" si="153"/>
        <v>Sin Iniciar</v>
      </c>
      <c r="U835" s="650" t="str">
        <f t="shared" si="154"/>
        <v>6</v>
      </c>
      <c r="V835" s="120"/>
      <c r="W835" s="71">
        <f t="shared" si="151"/>
        <v>1</v>
      </c>
      <c r="X835" s="703"/>
    </row>
    <row r="836" spans="1:24" s="5" customFormat="1" ht="29.25" hidden="1" customHeight="1" outlineLevel="2" thickBot="1" x14ac:dyDescent="0.3">
      <c r="A836" s="763"/>
      <c r="B836" s="766"/>
      <c r="C836" s="310" t="s">
        <v>896</v>
      </c>
      <c r="D836" s="311"/>
      <c r="E836" s="311"/>
      <c r="F836" s="312"/>
      <c r="G836" s="320" t="s">
        <v>1330</v>
      </c>
      <c r="H836" s="310" t="s">
        <v>372</v>
      </c>
      <c r="I836" s="527"/>
      <c r="J836" s="314">
        <v>2</v>
      </c>
      <c r="K836" s="571"/>
      <c r="L836" s="572"/>
      <c r="M836" s="221" t="str">
        <f t="shared" si="152"/>
        <v/>
      </c>
      <c r="N836" s="62" t="str">
        <f t="shared" si="155"/>
        <v/>
      </c>
      <c r="O836" s="119"/>
      <c r="P836" s="64" t="str">
        <f t="shared" si="149"/>
        <v/>
      </c>
      <c r="Q836" s="65"/>
      <c r="R836" s="66"/>
      <c r="S836" s="67" t="str">
        <f t="shared" si="150"/>
        <v/>
      </c>
      <c r="T836" s="68" t="str">
        <f t="shared" si="153"/>
        <v>Sin Iniciar</v>
      </c>
      <c r="U836" s="650" t="str">
        <f t="shared" si="154"/>
        <v>6</v>
      </c>
      <c r="V836" s="120"/>
      <c r="W836" s="71">
        <f t="shared" si="151"/>
        <v>1</v>
      </c>
      <c r="X836" s="703"/>
    </row>
    <row r="837" spans="1:24" s="5" customFormat="1" ht="29.25" hidden="1" customHeight="1" outlineLevel="2" thickBot="1" x14ac:dyDescent="0.3">
      <c r="A837" s="763"/>
      <c r="B837" s="766"/>
      <c r="C837" s="310" t="s">
        <v>896</v>
      </c>
      <c r="D837" s="311"/>
      <c r="E837" s="311"/>
      <c r="F837" s="312"/>
      <c r="G837" s="320" t="s">
        <v>1331</v>
      </c>
      <c r="H837" s="310" t="s">
        <v>372</v>
      </c>
      <c r="I837" s="527"/>
      <c r="J837" s="314">
        <v>3</v>
      </c>
      <c r="K837" s="571"/>
      <c r="L837" s="572"/>
      <c r="M837" s="221" t="str">
        <f t="shared" si="152"/>
        <v/>
      </c>
      <c r="N837" s="62" t="str">
        <f t="shared" si="155"/>
        <v/>
      </c>
      <c r="O837" s="119"/>
      <c r="P837" s="64" t="str">
        <f t="shared" si="149"/>
        <v/>
      </c>
      <c r="Q837" s="65"/>
      <c r="R837" s="66"/>
      <c r="S837" s="67" t="str">
        <f t="shared" si="150"/>
        <v/>
      </c>
      <c r="T837" s="68" t="str">
        <f t="shared" si="153"/>
        <v>Sin Iniciar</v>
      </c>
      <c r="U837" s="650" t="str">
        <f t="shared" si="154"/>
        <v>6</v>
      </c>
      <c r="V837" s="120"/>
      <c r="W837" s="71">
        <f t="shared" si="151"/>
        <v>1</v>
      </c>
      <c r="X837" s="703"/>
    </row>
    <row r="838" spans="1:24" s="5" customFormat="1" ht="29.25" hidden="1" customHeight="1" outlineLevel="2" thickBot="1" x14ac:dyDescent="0.3">
      <c r="A838" s="763"/>
      <c r="B838" s="766"/>
      <c r="C838" s="310" t="s">
        <v>896</v>
      </c>
      <c r="D838" s="311"/>
      <c r="E838" s="311"/>
      <c r="F838" s="312"/>
      <c r="G838" s="320" t="s">
        <v>1332</v>
      </c>
      <c r="H838" s="310" t="s">
        <v>372</v>
      </c>
      <c r="I838" s="527"/>
      <c r="J838" s="314">
        <v>4</v>
      </c>
      <c r="K838" s="571"/>
      <c r="L838" s="572"/>
      <c r="M838" s="221" t="str">
        <f t="shared" si="152"/>
        <v/>
      </c>
      <c r="N838" s="62" t="str">
        <f t="shared" si="155"/>
        <v/>
      </c>
      <c r="O838" s="119"/>
      <c r="P838" s="64" t="str">
        <f t="shared" si="149"/>
        <v/>
      </c>
      <c r="Q838" s="65"/>
      <c r="R838" s="66"/>
      <c r="S838" s="67" t="str">
        <f t="shared" si="150"/>
        <v/>
      </c>
      <c r="T838" s="68" t="str">
        <f t="shared" si="153"/>
        <v>Sin Iniciar</v>
      </c>
      <c r="U838" s="650" t="str">
        <f t="shared" si="154"/>
        <v>6</v>
      </c>
      <c r="V838" s="120"/>
      <c r="W838" s="71">
        <f t="shared" si="151"/>
        <v>1</v>
      </c>
      <c r="X838" s="703"/>
    </row>
    <row r="839" spans="1:24" s="5" customFormat="1" ht="29.25" hidden="1" customHeight="1" outlineLevel="2" thickBot="1" x14ac:dyDescent="0.3">
      <c r="A839" s="763"/>
      <c r="B839" s="766"/>
      <c r="C839" s="310" t="s">
        <v>896</v>
      </c>
      <c r="D839" s="311"/>
      <c r="E839" s="311"/>
      <c r="F839" s="312"/>
      <c r="G839" s="320" t="s">
        <v>1333</v>
      </c>
      <c r="H839" s="310" t="s">
        <v>372</v>
      </c>
      <c r="I839" s="527"/>
      <c r="J839" s="314">
        <v>4</v>
      </c>
      <c r="K839" s="571"/>
      <c r="L839" s="572"/>
      <c r="M839" s="221" t="str">
        <f t="shared" si="152"/>
        <v/>
      </c>
      <c r="N839" s="62" t="str">
        <f t="shared" si="155"/>
        <v/>
      </c>
      <c r="O839" s="119"/>
      <c r="P839" s="64" t="str">
        <f t="shared" si="149"/>
        <v/>
      </c>
      <c r="Q839" s="65"/>
      <c r="R839" s="66"/>
      <c r="S839" s="67" t="str">
        <f t="shared" si="150"/>
        <v/>
      </c>
      <c r="T839" s="68" t="str">
        <f t="shared" si="153"/>
        <v>Sin Iniciar</v>
      </c>
      <c r="U839" s="650" t="str">
        <f t="shared" si="154"/>
        <v>6</v>
      </c>
      <c r="V839" s="120"/>
      <c r="W839" s="71">
        <f t="shared" si="151"/>
        <v>1</v>
      </c>
      <c r="X839" s="703"/>
    </row>
    <row r="840" spans="1:24" s="5" customFormat="1" ht="29.25" hidden="1" customHeight="1" outlineLevel="2" thickBot="1" x14ac:dyDescent="0.3">
      <c r="A840" s="763"/>
      <c r="B840" s="766"/>
      <c r="C840" s="310" t="s">
        <v>896</v>
      </c>
      <c r="D840" s="311"/>
      <c r="E840" s="311"/>
      <c r="F840" s="312"/>
      <c r="G840" s="320" t="s">
        <v>1334</v>
      </c>
      <c r="H840" s="310" t="s">
        <v>372</v>
      </c>
      <c r="I840" s="527"/>
      <c r="J840" s="314">
        <v>4</v>
      </c>
      <c r="K840" s="571"/>
      <c r="L840" s="572"/>
      <c r="M840" s="221" t="str">
        <f t="shared" si="152"/>
        <v/>
      </c>
      <c r="N840" s="62" t="str">
        <f t="shared" si="155"/>
        <v/>
      </c>
      <c r="O840" s="119"/>
      <c r="P840" s="64" t="str">
        <f t="shared" si="149"/>
        <v/>
      </c>
      <c r="Q840" s="65"/>
      <c r="R840" s="66"/>
      <c r="S840" s="67" t="str">
        <f t="shared" si="150"/>
        <v/>
      </c>
      <c r="T840" s="68" t="str">
        <f t="shared" si="153"/>
        <v>Sin Iniciar</v>
      </c>
      <c r="U840" s="650" t="str">
        <f t="shared" si="154"/>
        <v>6</v>
      </c>
      <c r="V840" s="120"/>
      <c r="W840" s="71">
        <f t="shared" si="151"/>
        <v>1</v>
      </c>
      <c r="X840" s="703"/>
    </row>
    <row r="841" spans="1:24" s="5" customFormat="1" ht="29.25" hidden="1" customHeight="1" outlineLevel="2" thickBot="1" x14ac:dyDescent="0.3">
      <c r="A841" s="763"/>
      <c r="B841" s="766"/>
      <c r="C841" s="310" t="s">
        <v>896</v>
      </c>
      <c r="D841" s="311"/>
      <c r="E841" s="311"/>
      <c r="F841" s="312"/>
      <c r="G841" s="320" t="s">
        <v>1335</v>
      </c>
      <c r="H841" s="310" t="s">
        <v>372</v>
      </c>
      <c r="I841" s="527"/>
      <c r="J841" s="314">
        <v>5</v>
      </c>
      <c r="K841" s="571"/>
      <c r="L841" s="572"/>
      <c r="M841" s="221" t="str">
        <f t="shared" si="152"/>
        <v/>
      </c>
      <c r="N841" s="62" t="str">
        <f t="shared" si="155"/>
        <v/>
      </c>
      <c r="O841" s="119"/>
      <c r="P841" s="64" t="str">
        <f t="shared" ref="P841:P904" si="156">+IF(N841="","",IFERROR(IF(MONTH($C$2)&lt;MONTH(D841),"",IF(E841&lt;$C$2,1,IF(D841&lt;$C$2,($C$2-D841)/(E841-D841),0))),0))</f>
        <v/>
      </c>
      <c r="Q841" s="65"/>
      <c r="R841" s="66"/>
      <c r="S841" s="67" t="str">
        <f t="shared" ref="S841:S904" si="157">IF(P841="","",IF(Q841&gt;P841,1,(Q841/P841)))</f>
        <v/>
      </c>
      <c r="T841" s="68" t="str">
        <f t="shared" si="153"/>
        <v>Sin Iniciar</v>
      </c>
      <c r="U841" s="650" t="str">
        <f t="shared" si="154"/>
        <v>6</v>
      </c>
      <c r="V841" s="120"/>
      <c r="W841" s="71">
        <f t="shared" si="151"/>
        <v>1</v>
      </c>
      <c r="X841" s="703"/>
    </row>
    <row r="842" spans="1:24" s="5" customFormat="1" ht="29.25" hidden="1" customHeight="1" outlineLevel="2" thickBot="1" x14ac:dyDescent="0.3">
      <c r="A842" s="763"/>
      <c r="B842" s="766"/>
      <c r="C842" s="310" t="s">
        <v>896</v>
      </c>
      <c r="D842" s="311"/>
      <c r="E842" s="311"/>
      <c r="F842" s="312"/>
      <c r="G842" s="320" t="s">
        <v>1336</v>
      </c>
      <c r="H842" s="310" t="s">
        <v>372</v>
      </c>
      <c r="I842" s="527"/>
      <c r="J842" s="314">
        <v>4</v>
      </c>
      <c r="K842" s="571"/>
      <c r="L842" s="572"/>
      <c r="M842" s="221" t="str">
        <f t="shared" si="152"/>
        <v/>
      </c>
      <c r="N842" s="62" t="str">
        <f t="shared" si="155"/>
        <v/>
      </c>
      <c r="O842" s="119"/>
      <c r="P842" s="64" t="str">
        <f t="shared" si="156"/>
        <v/>
      </c>
      <c r="Q842" s="65"/>
      <c r="R842" s="66"/>
      <c r="S842" s="67" t="str">
        <f t="shared" si="157"/>
        <v/>
      </c>
      <c r="T842" s="68" t="str">
        <f t="shared" si="153"/>
        <v>Sin Iniciar</v>
      </c>
      <c r="U842" s="650" t="str">
        <f t="shared" si="154"/>
        <v>6</v>
      </c>
      <c r="V842" s="120"/>
      <c r="W842" s="71">
        <f t="shared" si="151"/>
        <v>1</v>
      </c>
      <c r="X842" s="703"/>
    </row>
    <row r="843" spans="1:24" s="5" customFormat="1" ht="29.25" hidden="1" customHeight="1" outlineLevel="2" thickBot="1" x14ac:dyDescent="0.3">
      <c r="A843" s="763"/>
      <c r="B843" s="766"/>
      <c r="C843" s="310" t="s">
        <v>896</v>
      </c>
      <c r="D843" s="311"/>
      <c r="E843" s="311"/>
      <c r="F843" s="312"/>
      <c r="G843" s="320" t="s">
        <v>1337</v>
      </c>
      <c r="H843" s="310" t="s">
        <v>372</v>
      </c>
      <c r="I843" s="527"/>
      <c r="J843" s="314">
        <v>5</v>
      </c>
      <c r="K843" s="571"/>
      <c r="L843" s="572"/>
      <c r="M843" s="221" t="str">
        <f t="shared" si="152"/>
        <v/>
      </c>
      <c r="N843" s="62" t="str">
        <f t="shared" si="155"/>
        <v/>
      </c>
      <c r="O843" s="119"/>
      <c r="P843" s="64" t="str">
        <f t="shared" si="156"/>
        <v/>
      </c>
      <c r="Q843" s="65"/>
      <c r="R843" s="66"/>
      <c r="S843" s="67" t="str">
        <f t="shared" si="157"/>
        <v/>
      </c>
      <c r="T843" s="68" t="str">
        <f t="shared" si="153"/>
        <v>Sin Iniciar</v>
      </c>
      <c r="U843" s="650" t="str">
        <f t="shared" si="154"/>
        <v>6</v>
      </c>
      <c r="V843" s="120"/>
      <c r="W843" s="71">
        <f t="shared" si="151"/>
        <v>1</v>
      </c>
      <c r="X843" s="703"/>
    </row>
    <row r="844" spans="1:24" s="5" customFormat="1" ht="29.25" hidden="1" customHeight="1" outlineLevel="2" thickBot="1" x14ac:dyDescent="0.3">
      <c r="A844" s="763"/>
      <c r="B844" s="766"/>
      <c r="C844" s="310" t="s">
        <v>896</v>
      </c>
      <c r="D844" s="311"/>
      <c r="E844" s="311"/>
      <c r="F844" s="312"/>
      <c r="G844" s="320" t="s">
        <v>1338</v>
      </c>
      <c r="H844" s="310" t="s">
        <v>372</v>
      </c>
      <c r="I844" s="527"/>
      <c r="J844" s="314">
        <v>5</v>
      </c>
      <c r="K844" s="571"/>
      <c r="L844" s="572"/>
      <c r="M844" s="221" t="str">
        <f t="shared" si="152"/>
        <v/>
      </c>
      <c r="N844" s="62" t="str">
        <f t="shared" si="155"/>
        <v/>
      </c>
      <c r="O844" s="119"/>
      <c r="P844" s="64" t="str">
        <f t="shared" si="156"/>
        <v/>
      </c>
      <c r="Q844" s="65"/>
      <c r="R844" s="66"/>
      <c r="S844" s="67" t="str">
        <f t="shared" si="157"/>
        <v/>
      </c>
      <c r="T844" s="68" t="str">
        <f t="shared" si="153"/>
        <v>Sin Iniciar</v>
      </c>
      <c r="U844" s="650" t="str">
        <f t="shared" si="154"/>
        <v>6</v>
      </c>
      <c r="V844" s="120"/>
      <c r="W844" s="71">
        <f t="shared" si="151"/>
        <v>1</v>
      </c>
      <c r="X844" s="703"/>
    </row>
    <row r="845" spans="1:24" s="5" customFormat="1" ht="29.25" hidden="1" customHeight="1" outlineLevel="2" thickBot="1" x14ac:dyDescent="0.3">
      <c r="A845" s="763"/>
      <c r="B845" s="766"/>
      <c r="C845" s="310" t="s">
        <v>896</v>
      </c>
      <c r="D845" s="311"/>
      <c r="E845" s="311"/>
      <c r="F845" s="312"/>
      <c r="G845" s="320" t="s">
        <v>1339</v>
      </c>
      <c r="H845" s="310" t="s">
        <v>372</v>
      </c>
      <c r="I845" s="527"/>
      <c r="J845" s="314">
        <v>5</v>
      </c>
      <c r="K845" s="571"/>
      <c r="L845" s="572"/>
      <c r="M845" s="221" t="str">
        <f t="shared" si="152"/>
        <v/>
      </c>
      <c r="N845" s="62" t="str">
        <f t="shared" si="155"/>
        <v/>
      </c>
      <c r="O845" s="119"/>
      <c r="P845" s="64" t="str">
        <f t="shared" si="156"/>
        <v/>
      </c>
      <c r="Q845" s="65"/>
      <c r="R845" s="66"/>
      <c r="S845" s="67" t="str">
        <f t="shared" si="157"/>
        <v/>
      </c>
      <c r="T845" s="68" t="str">
        <f t="shared" si="153"/>
        <v>Sin Iniciar</v>
      </c>
      <c r="U845" s="650" t="str">
        <f t="shared" si="154"/>
        <v>6</v>
      </c>
      <c r="V845" s="120"/>
      <c r="W845" s="71">
        <f t="shared" si="151"/>
        <v>1</v>
      </c>
      <c r="X845" s="703"/>
    </row>
    <row r="846" spans="1:24" s="5" customFormat="1" ht="29.25" hidden="1" customHeight="1" outlineLevel="2" thickBot="1" x14ac:dyDescent="0.3">
      <c r="A846" s="763"/>
      <c r="B846" s="766"/>
      <c r="C846" s="310" t="s">
        <v>896</v>
      </c>
      <c r="D846" s="311"/>
      <c r="E846" s="311"/>
      <c r="F846" s="312"/>
      <c r="G846" s="320" t="s">
        <v>1340</v>
      </c>
      <c r="H846" s="310" t="s">
        <v>372</v>
      </c>
      <c r="I846" s="527"/>
      <c r="J846" s="314">
        <v>10</v>
      </c>
      <c r="K846" s="571"/>
      <c r="L846" s="572"/>
      <c r="M846" s="221" t="str">
        <f t="shared" si="152"/>
        <v/>
      </c>
      <c r="N846" s="62" t="str">
        <f t="shared" si="155"/>
        <v/>
      </c>
      <c r="O846" s="119"/>
      <c r="P846" s="64" t="str">
        <f t="shared" si="156"/>
        <v/>
      </c>
      <c r="Q846" s="65"/>
      <c r="R846" s="66"/>
      <c r="S846" s="67" t="str">
        <f t="shared" si="157"/>
        <v/>
      </c>
      <c r="T846" s="68" t="str">
        <f t="shared" si="153"/>
        <v>Sin Iniciar</v>
      </c>
      <c r="U846" s="650" t="str">
        <f t="shared" si="154"/>
        <v>6</v>
      </c>
      <c r="V846" s="120"/>
      <c r="W846" s="71">
        <f t="shared" si="151"/>
        <v>1</v>
      </c>
      <c r="X846" s="703"/>
    </row>
    <row r="847" spans="1:24" s="5" customFormat="1" ht="29.25" hidden="1" customHeight="1" outlineLevel="2" thickBot="1" x14ac:dyDescent="0.3">
      <c r="A847" s="763"/>
      <c r="B847" s="766"/>
      <c r="C847" s="310" t="s">
        <v>896</v>
      </c>
      <c r="D847" s="311"/>
      <c r="E847" s="311"/>
      <c r="F847" s="312"/>
      <c r="G847" s="320" t="s">
        <v>1341</v>
      </c>
      <c r="H847" s="310" t="s">
        <v>372</v>
      </c>
      <c r="I847" s="527"/>
      <c r="J847" s="314">
        <v>5</v>
      </c>
      <c r="K847" s="571"/>
      <c r="L847" s="572"/>
      <c r="M847" s="221" t="str">
        <f t="shared" si="152"/>
        <v/>
      </c>
      <c r="N847" s="62" t="str">
        <f t="shared" si="155"/>
        <v/>
      </c>
      <c r="O847" s="119"/>
      <c r="P847" s="64" t="str">
        <f t="shared" si="156"/>
        <v/>
      </c>
      <c r="Q847" s="65"/>
      <c r="R847" s="66"/>
      <c r="S847" s="67" t="str">
        <f t="shared" si="157"/>
        <v/>
      </c>
      <c r="T847" s="68" t="str">
        <f t="shared" si="153"/>
        <v>Sin Iniciar</v>
      </c>
      <c r="U847" s="650" t="str">
        <f t="shared" si="154"/>
        <v>6</v>
      </c>
      <c r="V847" s="120"/>
      <c r="W847" s="71">
        <f t="shared" si="151"/>
        <v>1</v>
      </c>
      <c r="X847" s="703"/>
    </row>
    <row r="848" spans="1:24" s="5" customFormat="1" ht="29.25" hidden="1" customHeight="1" outlineLevel="2" thickBot="1" x14ac:dyDescent="0.3">
      <c r="A848" s="763"/>
      <c r="B848" s="766"/>
      <c r="C848" s="310" t="s">
        <v>896</v>
      </c>
      <c r="D848" s="311"/>
      <c r="E848" s="311"/>
      <c r="F848" s="312"/>
      <c r="G848" s="320" t="s">
        <v>1342</v>
      </c>
      <c r="H848" s="310" t="s">
        <v>372</v>
      </c>
      <c r="I848" s="527"/>
      <c r="J848" s="314">
        <v>4</v>
      </c>
      <c r="K848" s="571"/>
      <c r="L848" s="572"/>
      <c r="M848" s="221" t="str">
        <f t="shared" si="152"/>
        <v/>
      </c>
      <c r="N848" s="62" t="str">
        <f t="shared" si="155"/>
        <v/>
      </c>
      <c r="O848" s="119"/>
      <c r="P848" s="64" t="str">
        <f t="shared" si="156"/>
        <v/>
      </c>
      <c r="Q848" s="65"/>
      <c r="R848" s="66"/>
      <c r="S848" s="67" t="str">
        <f t="shared" si="157"/>
        <v/>
      </c>
      <c r="T848" s="68" t="str">
        <f t="shared" si="153"/>
        <v>Sin Iniciar</v>
      </c>
      <c r="U848" s="650" t="str">
        <f t="shared" si="154"/>
        <v>6</v>
      </c>
      <c r="V848" s="120"/>
      <c r="W848" s="71">
        <f t="shared" si="151"/>
        <v>1</v>
      </c>
      <c r="X848" s="703"/>
    </row>
    <row r="849" spans="1:24" s="5" customFormat="1" ht="29.25" hidden="1" customHeight="1" outlineLevel="2" thickBot="1" x14ac:dyDescent="0.3">
      <c r="A849" s="763"/>
      <c r="B849" s="766"/>
      <c r="C849" s="310" t="s">
        <v>896</v>
      </c>
      <c r="D849" s="311"/>
      <c r="E849" s="311"/>
      <c r="F849" s="312"/>
      <c r="G849" s="320" t="s">
        <v>1343</v>
      </c>
      <c r="H849" s="310" t="s">
        <v>372</v>
      </c>
      <c r="I849" s="527"/>
      <c r="J849" s="314">
        <v>4</v>
      </c>
      <c r="K849" s="571"/>
      <c r="L849" s="572"/>
      <c r="M849" s="221" t="str">
        <f t="shared" si="152"/>
        <v/>
      </c>
      <c r="N849" s="62" t="str">
        <f t="shared" si="155"/>
        <v/>
      </c>
      <c r="O849" s="119"/>
      <c r="P849" s="64" t="str">
        <f t="shared" si="156"/>
        <v/>
      </c>
      <c r="Q849" s="65"/>
      <c r="R849" s="66"/>
      <c r="S849" s="67" t="str">
        <f t="shared" si="157"/>
        <v/>
      </c>
      <c r="T849" s="68" t="str">
        <f t="shared" si="153"/>
        <v>Sin Iniciar</v>
      </c>
      <c r="U849" s="650" t="str">
        <f t="shared" si="154"/>
        <v>6</v>
      </c>
      <c r="V849" s="120"/>
      <c r="W849" s="71">
        <f t="shared" si="151"/>
        <v>1</v>
      </c>
      <c r="X849" s="703"/>
    </row>
    <row r="850" spans="1:24" s="5" customFormat="1" ht="29.25" hidden="1" customHeight="1" outlineLevel="2" thickBot="1" x14ac:dyDescent="0.3">
      <c r="A850" s="763"/>
      <c r="B850" s="766"/>
      <c r="C850" s="310" t="s">
        <v>896</v>
      </c>
      <c r="D850" s="311"/>
      <c r="E850" s="311"/>
      <c r="F850" s="312"/>
      <c r="G850" s="320" t="s">
        <v>1344</v>
      </c>
      <c r="H850" s="310" t="s">
        <v>372</v>
      </c>
      <c r="I850" s="527"/>
      <c r="J850" s="314">
        <v>5</v>
      </c>
      <c r="K850" s="571"/>
      <c r="L850" s="572"/>
      <c r="M850" s="221" t="str">
        <f t="shared" si="152"/>
        <v/>
      </c>
      <c r="N850" s="62" t="str">
        <f t="shared" si="155"/>
        <v/>
      </c>
      <c r="O850" s="119"/>
      <c r="P850" s="64" t="str">
        <f t="shared" si="156"/>
        <v/>
      </c>
      <c r="Q850" s="65"/>
      <c r="R850" s="66"/>
      <c r="S850" s="67" t="str">
        <f t="shared" si="157"/>
        <v/>
      </c>
      <c r="T850" s="68" t="str">
        <f t="shared" si="153"/>
        <v>Sin Iniciar</v>
      </c>
      <c r="U850" s="650" t="str">
        <f t="shared" si="154"/>
        <v>6</v>
      </c>
      <c r="V850" s="120"/>
      <c r="W850" s="71">
        <f t="shared" si="151"/>
        <v>1</v>
      </c>
      <c r="X850" s="703"/>
    </row>
    <row r="851" spans="1:24" s="5" customFormat="1" ht="29.25" hidden="1" customHeight="1" outlineLevel="2" thickBot="1" x14ac:dyDescent="0.3">
      <c r="A851" s="763"/>
      <c r="B851" s="766"/>
      <c r="C851" s="310" t="s">
        <v>896</v>
      </c>
      <c r="D851" s="311"/>
      <c r="E851" s="311"/>
      <c r="F851" s="312"/>
      <c r="G851" s="320" t="s">
        <v>1345</v>
      </c>
      <c r="H851" s="310" t="s">
        <v>372</v>
      </c>
      <c r="I851" s="527"/>
      <c r="J851" s="314">
        <v>5</v>
      </c>
      <c r="K851" s="571"/>
      <c r="L851" s="572"/>
      <c r="M851" s="221" t="str">
        <f t="shared" si="152"/>
        <v/>
      </c>
      <c r="N851" s="62" t="str">
        <f t="shared" si="155"/>
        <v/>
      </c>
      <c r="O851" s="119"/>
      <c r="P851" s="64" t="str">
        <f t="shared" si="156"/>
        <v/>
      </c>
      <c r="Q851" s="65"/>
      <c r="R851" s="66"/>
      <c r="S851" s="67" t="str">
        <f t="shared" si="157"/>
        <v/>
      </c>
      <c r="T851" s="68" t="str">
        <f t="shared" si="153"/>
        <v>Sin Iniciar</v>
      </c>
      <c r="U851" s="650" t="str">
        <f t="shared" si="154"/>
        <v>6</v>
      </c>
      <c r="V851" s="120"/>
      <c r="W851" s="71">
        <f t="shared" si="151"/>
        <v>1</v>
      </c>
      <c r="X851" s="703"/>
    </row>
    <row r="852" spans="1:24" s="5" customFormat="1" ht="29.25" hidden="1" customHeight="1" outlineLevel="2" thickBot="1" x14ac:dyDescent="0.3">
      <c r="A852" s="763"/>
      <c r="B852" s="766"/>
      <c r="C852" s="310" t="s">
        <v>896</v>
      </c>
      <c r="D852" s="311"/>
      <c r="E852" s="311"/>
      <c r="F852" s="312"/>
      <c r="G852" s="320" t="s">
        <v>1346</v>
      </c>
      <c r="H852" s="310" t="s">
        <v>372</v>
      </c>
      <c r="I852" s="527"/>
      <c r="J852" s="314">
        <v>5</v>
      </c>
      <c r="K852" s="571"/>
      <c r="L852" s="572"/>
      <c r="M852" s="221" t="str">
        <f t="shared" si="152"/>
        <v/>
      </c>
      <c r="N852" s="62" t="str">
        <f t="shared" si="155"/>
        <v/>
      </c>
      <c r="O852" s="119"/>
      <c r="P852" s="64" t="str">
        <f t="shared" si="156"/>
        <v/>
      </c>
      <c r="Q852" s="65"/>
      <c r="R852" s="66"/>
      <c r="S852" s="67" t="str">
        <f t="shared" si="157"/>
        <v/>
      </c>
      <c r="T852" s="68" t="str">
        <f t="shared" si="153"/>
        <v>Sin Iniciar</v>
      </c>
      <c r="U852" s="650" t="str">
        <f t="shared" si="154"/>
        <v>6</v>
      </c>
      <c r="V852" s="120"/>
      <c r="W852" s="71">
        <f t="shared" si="151"/>
        <v>1</v>
      </c>
      <c r="X852" s="703"/>
    </row>
    <row r="853" spans="1:24" s="5" customFormat="1" ht="29.25" hidden="1" customHeight="1" outlineLevel="2" thickBot="1" x14ac:dyDescent="0.3">
      <c r="A853" s="763"/>
      <c r="B853" s="766"/>
      <c r="C853" s="310" t="s">
        <v>896</v>
      </c>
      <c r="D853" s="311"/>
      <c r="E853" s="311"/>
      <c r="F853" s="312"/>
      <c r="G853" s="320" t="s">
        <v>1347</v>
      </c>
      <c r="H853" s="310" t="s">
        <v>372</v>
      </c>
      <c r="I853" s="527"/>
      <c r="J853" s="314">
        <v>12</v>
      </c>
      <c r="K853" s="571"/>
      <c r="L853" s="572"/>
      <c r="M853" s="221" t="str">
        <f t="shared" si="152"/>
        <v/>
      </c>
      <c r="N853" s="62" t="str">
        <f t="shared" si="155"/>
        <v/>
      </c>
      <c r="O853" s="119"/>
      <c r="P853" s="64" t="str">
        <f t="shared" si="156"/>
        <v/>
      </c>
      <c r="Q853" s="65"/>
      <c r="R853" s="66"/>
      <c r="S853" s="67" t="str">
        <f t="shared" si="157"/>
        <v/>
      </c>
      <c r="T853" s="68" t="str">
        <f t="shared" si="153"/>
        <v>Sin Iniciar</v>
      </c>
      <c r="U853" s="650" t="str">
        <f t="shared" si="154"/>
        <v>6</v>
      </c>
      <c r="V853" s="120"/>
      <c r="W853" s="71">
        <f t="shared" si="151"/>
        <v>1</v>
      </c>
      <c r="X853" s="703"/>
    </row>
    <row r="854" spans="1:24" s="5" customFormat="1" ht="29.25" hidden="1" customHeight="1" outlineLevel="2" thickBot="1" x14ac:dyDescent="0.3">
      <c r="A854" s="763"/>
      <c r="B854" s="766"/>
      <c r="C854" s="310" t="s">
        <v>896</v>
      </c>
      <c r="D854" s="311"/>
      <c r="E854" s="311"/>
      <c r="F854" s="312"/>
      <c r="G854" s="320" t="s">
        <v>1348</v>
      </c>
      <c r="H854" s="310" t="s">
        <v>372</v>
      </c>
      <c r="I854" s="527"/>
      <c r="J854" s="314">
        <v>2</v>
      </c>
      <c r="K854" s="571"/>
      <c r="L854" s="572"/>
      <c r="M854" s="221" t="str">
        <f t="shared" si="152"/>
        <v/>
      </c>
      <c r="N854" s="62" t="str">
        <f t="shared" si="155"/>
        <v/>
      </c>
      <c r="O854" s="119"/>
      <c r="P854" s="64" t="str">
        <f t="shared" si="156"/>
        <v/>
      </c>
      <c r="Q854" s="65"/>
      <c r="R854" s="66"/>
      <c r="S854" s="67" t="str">
        <f t="shared" si="157"/>
        <v/>
      </c>
      <c r="T854" s="68" t="str">
        <f t="shared" si="153"/>
        <v>Sin Iniciar</v>
      </c>
      <c r="U854" s="650" t="str">
        <f t="shared" si="154"/>
        <v>6</v>
      </c>
      <c r="V854" s="120"/>
      <c r="W854" s="71">
        <f t="shared" si="151"/>
        <v>1</v>
      </c>
      <c r="X854" s="703"/>
    </row>
    <row r="855" spans="1:24" s="5" customFormat="1" ht="29.25" hidden="1" customHeight="1" outlineLevel="2" thickBot="1" x14ac:dyDescent="0.3">
      <c r="A855" s="763"/>
      <c r="B855" s="766"/>
      <c r="C855" s="310" t="s">
        <v>896</v>
      </c>
      <c r="D855" s="311"/>
      <c r="E855" s="311"/>
      <c r="F855" s="312"/>
      <c r="G855" s="320" t="s">
        <v>1349</v>
      </c>
      <c r="H855" s="310" t="s">
        <v>372</v>
      </c>
      <c r="I855" s="527"/>
      <c r="J855" s="314">
        <v>1</v>
      </c>
      <c r="K855" s="571"/>
      <c r="L855" s="572"/>
      <c r="M855" s="221" t="str">
        <f t="shared" si="152"/>
        <v/>
      </c>
      <c r="N855" s="62" t="str">
        <f t="shared" si="155"/>
        <v/>
      </c>
      <c r="O855" s="119"/>
      <c r="P855" s="64" t="str">
        <f t="shared" si="156"/>
        <v/>
      </c>
      <c r="Q855" s="65"/>
      <c r="R855" s="66"/>
      <c r="S855" s="67" t="str">
        <f t="shared" si="157"/>
        <v/>
      </c>
      <c r="T855" s="68" t="str">
        <f t="shared" si="153"/>
        <v>Sin Iniciar</v>
      </c>
      <c r="U855" s="650" t="str">
        <f t="shared" si="154"/>
        <v>6</v>
      </c>
      <c r="V855" s="120"/>
      <c r="W855" s="71">
        <f t="shared" si="151"/>
        <v>1</v>
      </c>
      <c r="X855" s="703"/>
    </row>
    <row r="856" spans="1:24" s="5" customFormat="1" ht="29.25" hidden="1" customHeight="1" outlineLevel="2" thickBot="1" x14ac:dyDescent="0.3">
      <c r="A856" s="763"/>
      <c r="B856" s="766"/>
      <c r="C856" s="310" t="s">
        <v>896</v>
      </c>
      <c r="D856" s="311"/>
      <c r="E856" s="311"/>
      <c r="F856" s="312"/>
      <c r="G856" s="320" t="s">
        <v>1350</v>
      </c>
      <c r="H856" s="310" t="s">
        <v>372</v>
      </c>
      <c r="I856" s="527"/>
      <c r="J856" s="314">
        <v>4</v>
      </c>
      <c r="K856" s="571"/>
      <c r="L856" s="572"/>
      <c r="M856" s="221" t="str">
        <f t="shared" si="152"/>
        <v/>
      </c>
      <c r="N856" s="62" t="str">
        <f t="shared" si="155"/>
        <v/>
      </c>
      <c r="O856" s="119"/>
      <c r="P856" s="64" t="str">
        <f t="shared" si="156"/>
        <v/>
      </c>
      <c r="Q856" s="65"/>
      <c r="R856" s="66"/>
      <c r="S856" s="67" t="str">
        <f t="shared" si="157"/>
        <v/>
      </c>
      <c r="T856" s="68" t="str">
        <f t="shared" si="153"/>
        <v>Sin Iniciar</v>
      </c>
      <c r="U856" s="650" t="str">
        <f t="shared" si="154"/>
        <v>6</v>
      </c>
      <c r="V856" s="120"/>
      <c r="W856" s="71">
        <f t="shared" si="151"/>
        <v>1</v>
      </c>
      <c r="X856" s="703"/>
    </row>
    <row r="857" spans="1:24" s="5" customFormat="1" ht="29.25" hidden="1" customHeight="1" outlineLevel="2" thickBot="1" x14ac:dyDescent="0.3">
      <c r="A857" s="763"/>
      <c r="B857" s="766"/>
      <c r="C857" s="310" t="s">
        <v>896</v>
      </c>
      <c r="D857" s="311"/>
      <c r="E857" s="311"/>
      <c r="F857" s="312"/>
      <c r="G857" s="320" t="s">
        <v>1351</v>
      </c>
      <c r="H857" s="310" t="s">
        <v>372</v>
      </c>
      <c r="I857" s="527"/>
      <c r="J857" s="314">
        <v>5</v>
      </c>
      <c r="K857" s="571"/>
      <c r="L857" s="572"/>
      <c r="M857" s="221" t="str">
        <f t="shared" si="152"/>
        <v/>
      </c>
      <c r="N857" s="62" t="str">
        <f t="shared" si="155"/>
        <v/>
      </c>
      <c r="O857" s="119"/>
      <c r="P857" s="64" t="str">
        <f t="shared" si="156"/>
        <v/>
      </c>
      <c r="Q857" s="65"/>
      <c r="R857" s="66"/>
      <c r="S857" s="67" t="str">
        <f t="shared" si="157"/>
        <v/>
      </c>
      <c r="T857" s="68" t="str">
        <f t="shared" si="153"/>
        <v>Sin Iniciar</v>
      </c>
      <c r="U857" s="650" t="str">
        <f t="shared" si="154"/>
        <v>6</v>
      </c>
      <c r="V857" s="120"/>
      <c r="W857" s="71">
        <f t="shared" si="151"/>
        <v>1</v>
      </c>
      <c r="X857" s="703"/>
    </row>
    <row r="858" spans="1:24" s="5" customFormat="1" ht="29.25" hidden="1" customHeight="1" outlineLevel="2" thickBot="1" x14ac:dyDescent="0.3">
      <c r="A858" s="763"/>
      <c r="B858" s="766"/>
      <c r="C858" s="310" t="s">
        <v>896</v>
      </c>
      <c r="D858" s="311"/>
      <c r="E858" s="311"/>
      <c r="F858" s="312"/>
      <c r="G858" s="320" t="s">
        <v>1216</v>
      </c>
      <c r="H858" s="310" t="s">
        <v>372</v>
      </c>
      <c r="I858" s="527"/>
      <c r="J858" s="314">
        <v>5</v>
      </c>
      <c r="K858" s="571"/>
      <c r="L858" s="572"/>
      <c r="M858" s="221" t="str">
        <f t="shared" si="152"/>
        <v/>
      </c>
      <c r="N858" s="62" t="str">
        <f t="shared" si="155"/>
        <v/>
      </c>
      <c r="O858" s="119"/>
      <c r="P858" s="64" t="str">
        <f t="shared" si="156"/>
        <v/>
      </c>
      <c r="Q858" s="65"/>
      <c r="R858" s="66"/>
      <c r="S858" s="67" t="str">
        <f t="shared" si="157"/>
        <v/>
      </c>
      <c r="T858" s="68" t="str">
        <f t="shared" si="153"/>
        <v>Sin Iniciar</v>
      </c>
      <c r="U858" s="650" t="str">
        <f t="shared" si="154"/>
        <v>6</v>
      </c>
      <c r="V858" s="120"/>
      <c r="W858" s="71">
        <f t="shared" si="151"/>
        <v>1</v>
      </c>
      <c r="X858" s="703"/>
    </row>
    <row r="859" spans="1:24" s="5" customFormat="1" ht="29.25" hidden="1" customHeight="1" outlineLevel="2" thickBot="1" x14ac:dyDescent="0.3">
      <c r="A859" s="763"/>
      <c r="B859" s="766"/>
      <c r="C859" s="310" t="s">
        <v>896</v>
      </c>
      <c r="D859" s="311"/>
      <c r="E859" s="311"/>
      <c r="F859" s="312"/>
      <c r="G859" s="320" t="s">
        <v>1221</v>
      </c>
      <c r="H859" s="310" t="s">
        <v>372</v>
      </c>
      <c r="I859" s="527"/>
      <c r="J859" s="314">
        <v>1</v>
      </c>
      <c r="K859" s="571"/>
      <c r="L859" s="572"/>
      <c r="M859" s="221" t="str">
        <f t="shared" si="152"/>
        <v/>
      </c>
      <c r="N859" s="62" t="str">
        <f t="shared" si="155"/>
        <v/>
      </c>
      <c r="O859" s="119"/>
      <c r="P859" s="64" t="str">
        <f t="shared" si="156"/>
        <v/>
      </c>
      <c r="Q859" s="65"/>
      <c r="R859" s="66"/>
      <c r="S859" s="67" t="str">
        <f t="shared" si="157"/>
        <v/>
      </c>
      <c r="T859" s="68" t="str">
        <f t="shared" si="153"/>
        <v>Sin Iniciar</v>
      </c>
      <c r="U859" s="650" t="str">
        <f t="shared" si="154"/>
        <v>6</v>
      </c>
      <c r="V859" s="120"/>
      <c r="W859" s="71">
        <f t="shared" ref="W859:W922" si="158">1-R859</f>
        <v>1</v>
      </c>
      <c r="X859" s="703"/>
    </row>
    <row r="860" spans="1:24" s="5" customFormat="1" ht="29.25" hidden="1" customHeight="1" outlineLevel="2" thickBot="1" x14ac:dyDescent="0.3">
      <c r="A860" s="763"/>
      <c r="B860" s="766"/>
      <c r="C860" s="310" t="s">
        <v>896</v>
      </c>
      <c r="D860" s="311"/>
      <c r="E860" s="311"/>
      <c r="F860" s="312"/>
      <c r="G860" s="320" t="s">
        <v>1222</v>
      </c>
      <c r="H860" s="310" t="s">
        <v>372</v>
      </c>
      <c r="I860" s="527"/>
      <c r="J860" s="314">
        <v>10</v>
      </c>
      <c r="K860" s="571"/>
      <c r="L860" s="572"/>
      <c r="M860" s="221" t="str">
        <f t="shared" si="152"/>
        <v/>
      </c>
      <c r="N860" s="62" t="str">
        <f t="shared" si="155"/>
        <v/>
      </c>
      <c r="O860" s="119"/>
      <c r="P860" s="64" t="str">
        <f t="shared" si="156"/>
        <v/>
      </c>
      <c r="Q860" s="65"/>
      <c r="R860" s="66"/>
      <c r="S860" s="67" t="str">
        <f t="shared" si="157"/>
        <v/>
      </c>
      <c r="T860" s="68" t="str">
        <f t="shared" si="153"/>
        <v>Sin Iniciar</v>
      </c>
      <c r="U860" s="650" t="str">
        <f t="shared" si="154"/>
        <v>6</v>
      </c>
      <c r="V860" s="120"/>
      <c r="W860" s="71">
        <f t="shared" si="158"/>
        <v>1</v>
      </c>
      <c r="X860" s="703"/>
    </row>
    <row r="861" spans="1:24" s="5" customFormat="1" ht="29.25" hidden="1" customHeight="1" outlineLevel="2" thickBot="1" x14ac:dyDescent="0.3">
      <c r="A861" s="763"/>
      <c r="B861" s="766"/>
      <c r="C861" s="310" t="s">
        <v>896</v>
      </c>
      <c r="D861" s="311"/>
      <c r="E861" s="311"/>
      <c r="F861" s="312"/>
      <c r="G861" s="320" t="s">
        <v>1229</v>
      </c>
      <c r="H861" s="310" t="s">
        <v>372</v>
      </c>
      <c r="I861" s="527"/>
      <c r="J861" s="314">
        <v>1</v>
      </c>
      <c r="K861" s="571"/>
      <c r="L861" s="572"/>
      <c r="M861" s="221" t="str">
        <f t="shared" si="152"/>
        <v/>
      </c>
      <c r="N861" s="62" t="str">
        <f t="shared" si="155"/>
        <v/>
      </c>
      <c r="O861" s="119"/>
      <c r="P861" s="64" t="str">
        <f t="shared" si="156"/>
        <v/>
      </c>
      <c r="Q861" s="65"/>
      <c r="R861" s="66"/>
      <c r="S861" s="67" t="str">
        <f t="shared" si="157"/>
        <v/>
      </c>
      <c r="T861" s="68" t="str">
        <f t="shared" si="153"/>
        <v>Sin Iniciar</v>
      </c>
      <c r="U861" s="650" t="str">
        <f t="shared" si="154"/>
        <v>6</v>
      </c>
      <c r="V861" s="120"/>
      <c r="W861" s="71">
        <f t="shared" si="158"/>
        <v>1</v>
      </c>
      <c r="X861" s="703"/>
    </row>
    <row r="862" spans="1:24" s="5" customFormat="1" ht="29.25" hidden="1" customHeight="1" outlineLevel="2" thickBot="1" x14ac:dyDescent="0.3">
      <c r="A862" s="763"/>
      <c r="B862" s="766"/>
      <c r="C862" s="310" t="s">
        <v>896</v>
      </c>
      <c r="D862" s="311"/>
      <c r="E862" s="311"/>
      <c r="F862" s="312"/>
      <c r="G862" s="320" t="s">
        <v>1232</v>
      </c>
      <c r="H862" s="310" t="s">
        <v>372</v>
      </c>
      <c r="I862" s="527"/>
      <c r="J862" s="314">
        <v>1</v>
      </c>
      <c r="K862" s="571"/>
      <c r="L862" s="572"/>
      <c r="M862" s="221" t="str">
        <f t="shared" si="152"/>
        <v/>
      </c>
      <c r="N862" s="62" t="str">
        <f t="shared" si="155"/>
        <v/>
      </c>
      <c r="O862" s="119"/>
      <c r="P862" s="64" t="str">
        <f t="shared" si="156"/>
        <v/>
      </c>
      <c r="Q862" s="65"/>
      <c r="R862" s="66"/>
      <c r="S862" s="67" t="str">
        <f t="shared" si="157"/>
        <v/>
      </c>
      <c r="T862" s="68" t="str">
        <f t="shared" si="153"/>
        <v>Sin Iniciar</v>
      </c>
      <c r="U862" s="650" t="str">
        <f t="shared" si="154"/>
        <v>6</v>
      </c>
      <c r="V862" s="120"/>
      <c r="W862" s="71">
        <f t="shared" si="158"/>
        <v>1</v>
      </c>
      <c r="X862" s="703"/>
    </row>
    <row r="863" spans="1:24" s="5" customFormat="1" ht="29.25" hidden="1" customHeight="1" outlineLevel="2" thickBot="1" x14ac:dyDescent="0.3">
      <c r="A863" s="763"/>
      <c r="B863" s="766"/>
      <c r="C863" s="310" t="s">
        <v>896</v>
      </c>
      <c r="D863" s="311"/>
      <c r="E863" s="311"/>
      <c r="F863" s="312"/>
      <c r="G863" s="320" t="s">
        <v>1237</v>
      </c>
      <c r="H863" s="310" t="s">
        <v>372</v>
      </c>
      <c r="I863" s="527"/>
      <c r="J863" s="314">
        <v>1</v>
      </c>
      <c r="K863" s="571"/>
      <c r="L863" s="572"/>
      <c r="M863" s="221" t="str">
        <f t="shared" si="152"/>
        <v/>
      </c>
      <c r="N863" s="62" t="str">
        <f t="shared" si="155"/>
        <v/>
      </c>
      <c r="O863" s="119"/>
      <c r="P863" s="64" t="str">
        <f t="shared" si="156"/>
        <v/>
      </c>
      <c r="Q863" s="65"/>
      <c r="R863" s="66"/>
      <c r="S863" s="67" t="str">
        <f t="shared" si="157"/>
        <v/>
      </c>
      <c r="T863" s="68" t="str">
        <f t="shared" si="153"/>
        <v>Sin Iniciar</v>
      </c>
      <c r="U863" s="650" t="str">
        <f t="shared" si="154"/>
        <v>6</v>
      </c>
      <c r="V863" s="120"/>
      <c r="W863" s="71">
        <f t="shared" si="158"/>
        <v>1</v>
      </c>
      <c r="X863" s="703"/>
    </row>
    <row r="864" spans="1:24" s="5" customFormat="1" ht="29.25" hidden="1" customHeight="1" outlineLevel="2" thickBot="1" x14ac:dyDescent="0.3">
      <c r="A864" s="763"/>
      <c r="B864" s="766"/>
      <c r="C864" s="310" t="s">
        <v>896</v>
      </c>
      <c r="D864" s="311"/>
      <c r="E864" s="311"/>
      <c r="F864" s="312"/>
      <c r="G864" s="320" t="s">
        <v>1251</v>
      </c>
      <c r="H864" s="310" t="s">
        <v>372</v>
      </c>
      <c r="I864" s="527"/>
      <c r="J864" s="314">
        <v>4</v>
      </c>
      <c r="K864" s="571"/>
      <c r="L864" s="572"/>
      <c r="M864" s="221" t="str">
        <f t="shared" si="152"/>
        <v/>
      </c>
      <c r="N864" s="62" t="str">
        <f t="shared" si="155"/>
        <v/>
      </c>
      <c r="O864" s="119"/>
      <c r="P864" s="64" t="str">
        <f t="shared" si="156"/>
        <v/>
      </c>
      <c r="Q864" s="65"/>
      <c r="R864" s="66"/>
      <c r="S864" s="67" t="str">
        <f t="shared" si="157"/>
        <v/>
      </c>
      <c r="T864" s="68" t="str">
        <f t="shared" si="153"/>
        <v>Sin Iniciar</v>
      </c>
      <c r="U864" s="650" t="str">
        <f t="shared" si="154"/>
        <v>6</v>
      </c>
      <c r="V864" s="120"/>
      <c r="W864" s="71">
        <f t="shared" si="158"/>
        <v>1</v>
      </c>
      <c r="X864" s="703"/>
    </row>
    <row r="865" spans="1:24" s="5" customFormat="1" ht="29.25" hidden="1" customHeight="1" outlineLevel="2" thickBot="1" x14ac:dyDescent="0.3">
      <c r="A865" s="763"/>
      <c r="B865" s="766"/>
      <c r="C865" s="310" t="s">
        <v>896</v>
      </c>
      <c r="D865" s="311"/>
      <c r="E865" s="311"/>
      <c r="F865" s="312"/>
      <c r="G865" s="320" t="s">
        <v>1352</v>
      </c>
      <c r="H865" s="310" t="s">
        <v>372</v>
      </c>
      <c r="I865" s="527"/>
      <c r="J865" s="314">
        <v>1</v>
      </c>
      <c r="K865" s="571"/>
      <c r="L865" s="572"/>
      <c r="M865" s="221" t="str">
        <f t="shared" si="152"/>
        <v/>
      </c>
      <c r="N865" s="62" t="str">
        <f t="shared" si="155"/>
        <v/>
      </c>
      <c r="O865" s="119"/>
      <c r="P865" s="64" t="str">
        <f t="shared" si="156"/>
        <v/>
      </c>
      <c r="Q865" s="65"/>
      <c r="R865" s="66"/>
      <c r="S865" s="67" t="str">
        <f t="shared" si="157"/>
        <v/>
      </c>
      <c r="T865" s="68" t="str">
        <f t="shared" si="153"/>
        <v>Sin Iniciar</v>
      </c>
      <c r="U865" s="650" t="str">
        <f t="shared" si="154"/>
        <v>6</v>
      </c>
      <c r="V865" s="120"/>
      <c r="W865" s="71">
        <f t="shared" si="158"/>
        <v>1</v>
      </c>
      <c r="X865" s="703"/>
    </row>
    <row r="866" spans="1:24" s="5" customFormat="1" ht="29.25" hidden="1" customHeight="1" outlineLevel="2" thickBot="1" x14ac:dyDescent="0.3">
      <c r="A866" s="763"/>
      <c r="B866" s="766"/>
      <c r="C866" s="310" t="s">
        <v>896</v>
      </c>
      <c r="D866" s="311"/>
      <c r="E866" s="311"/>
      <c r="F866" s="312"/>
      <c r="G866" s="320" t="s">
        <v>1353</v>
      </c>
      <c r="H866" s="310" t="s">
        <v>372</v>
      </c>
      <c r="I866" s="527"/>
      <c r="J866" s="314">
        <v>1</v>
      </c>
      <c r="K866" s="571"/>
      <c r="L866" s="572"/>
      <c r="M866" s="221" t="str">
        <f t="shared" si="152"/>
        <v/>
      </c>
      <c r="N866" s="62" t="str">
        <f t="shared" si="155"/>
        <v/>
      </c>
      <c r="O866" s="119"/>
      <c r="P866" s="64" t="str">
        <f t="shared" si="156"/>
        <v/>
      </c>
      <c r="Q866" s="65"/>
      <c r="R866" s="66"/>
      <c r="S866" s="67" t="str">
        <f t="shared" si="157"/>
        <v/>
      </c>
      <c r="T866" s="68" t="str">
        <f t="shared" si="153"/>
        <v>Sin Iniciar</v>
      </c>
      <c r="U866" s="650" t="str">
        <f t="shared" si="154"/>
        <v>6</v>
      </c>
      <c r="V866" s="120"/>
      <c r="W866" s="71">
        <f t="shared" si="158"/>
        <v>1</v>
      </c>
      <c r="X866" s="703"/>
    </row>
    <row r="867" spans="1:24" s="5" customFormat="1" ht="29.25" hidden="1" customHeight="1" outlineLevel="2" thickBot="1" x14ac:dyDescent="0.3">
      <c r="A867" s="763"/>
      <c r="B867" s="766"/>
      <c r="C867" s="310" t="s">
        <v>896</v>
      </c>
      <c r="D867" s="311"/>
      <c r="E867" s="311"/>
      <c r="F867" s="312"/>
      <c r="G867" s="320" t="s">
        <v>1354</v>
      </c>
      <c r="H867" s="310" t="s">
        <v>372</v>
      </c>
      <c r="I867" s="527"/>
      <c r="J867" s="314">
        <v>3</v>
      </c>
      <c r="K867" s="571"/>
      <c r="L867" s="572"/>
      <c r="M867" s="221" t="str">
        <f t="shared" si="152"/>
        <v/>
      </c>
      <c r="N867" s="62" t="str">
        <f t="shared" si="155"/>
        <v/>
      </c>
      <c r="O867" s="119"/>
      <c r="P867" s="64" t="str">
        <f t="shared" si="156"/>
        <v/>
      </c>
      <c r="Q867" s="65"/>
      <c r="R867" s="66"/>
      <c r="S867" s="67" t="str">
        <f t="shared" si="157"/>
        <v/>
      </c>
      <c r="T867" s="68" t="str">
        <f t="shared" si="153"/>
        <v>Sin Iniciar</v>
      </c>
      <c r="U867" s="650" t="str">
        <f t="shared" si="154"/>
        <v>6</v>
      </c>
      <c r="V867" s="120"/>
      <c r="W867" s="71">
        <f t="shared" si="158"/>
        <v>1</v>
      </c>
      <c r="X867" s="703"/>
    </row>
    <row r="868" spans="1:24" s="5" customFormat="1" ht="29.25" hidden="1" customHeight="1" outlineLevel="2" thickBot="1" x14ac:dyDescent="0.3">
      <c r="A868" s="763"/>
      <c r="B868" s="766"/>
      <c r="C868" s="310" t="s">
        <v>896</v>
      </c>
      <c r="D868" s="311"/>
      <c r="E868" s="311"/>
      <c r="F868" s="312"/>
      <c r="G868" s="320" t="s">
        <v>1355</v>
      </c>
      <c r="H868" s="310" t="s">
        <v>372</v>
      </c>
      <c r="I868" s="527"/>
      <c r="J868" s="314">
        <v>1</v>
      </c>
      <c r="K868" s="571"/>
      <c r="L868" s="572"/>
      <c r="M868" s="221" t="str">
        <f t="shared" si="152"/>
        <v/>
      </c>
      <c r="N868" s="62" t="str">
        <f t="shared" si="155"/>
        <v/>
      </c>
      <c r="O868" s="119"/>
      <c r="P868" s="64" t="str">
        <f t="shared" si="156"/>
        <v/>
      </c>
      <c r="Q868" s="65"/>
      <c r="R868" s="66"/>
      <c r="S868" s="67" t="str">
        <f t="shared" si="157"/>
        <v/>
      </c>
      <c r="T868" s="68" t="str">
        <f t="shared" si="153"/>
        <v>Sin Iniciar</v>
      </c>
      <c r="U868" s="650" t="str">
        <f t="shared" si="154"/>
        <v>6</v>
      </c>
      <c r="V868" s="120"/>
      <c r="W868" s="71">
        <f t="shared" si="158"/>
        <v>1</v>
      </c>
      <c r="X868" s="703"/>
    </row>
    <row r="869" spans="1:24" s="5" customFormat="1" ht="29.25" hidden="1" customHeight="1" outlineLevel="2" thickBot="1" x14ac:dyDescent="0.3">
      <c r="A869" s="763"/>
      <c r="B869" s="766"/>
      <c r="C869" s="310" t="s">
        <v>896</v>
      </c>
      <c r="D869" s="311"/>
      <c r="E869" s="311"/>
      <c r="F869" s="312"/>
      <c r="G869" s="320" t="s">
        <v>1356</v>
      </c>
      <c r="H869" s="310" t="s">
        <v>372</v>
      </c>
      <c r="I869" s="527"/>
      <c r="J869" s="314">
        <v>1</v>
      </c>
      <c r="K869" s="571"/>
      <c r="L869" s="572"/>
      <c r="M869" s="221" t="str">
        <f t="shared" si="152"/>
        <v/>
      </c>
      <c r="N869" s="62" t="str">
        <f t="shared" si="155"/>
        <v/>
      </c>
      <c r="O869" s="119"/>
      <c r="P869" s="64" t="str">
        <f t="shared" si="156"/>
        <v/>
      </c>
      <c r="Q869" s="65"/>
      <c r="R869" s="66"/>
      <c r="S869" s="67" t="str">
        <f t="shared" si="157"/>
        <v/>
      </c>
      <c r="T869" s="68" t="str">
        <f t="shared" si="153"/>
        <v>Sin Iniciar</v>
      </c>
      <c r="U869" s="650" t="str">
        <f t="shared" si="154"/>
        <v>6</v>
      </c>
      <c r="V869" s="120"/>
      <c r="W869" s="71">
        <f t="shared" si="158"/>
        <v>1</v>
      </c>
      <c r="X869" s="703"/>
    </row>
    <row r="870" spans="1:24" s="5" customFormat="1" ht="29.25" hidden="1" customHeight="1" outlineLevel="2" thickBot="1" x14ac:dyDescent="0.3">
      <c r="A870" s="763"/>
      <c r="B870" s="766"/>
      <c r="C870" s="310" t="s">
        <v>896</v>
      </c>
      <c r="D870" s="311"/>
      <c r="E870" s="311"/>
      <c r="F870" s="312"/>
      <c r="G870" s="320" t="s">
        <v>1357</v>
      </c>
      <c r="H870" s="310" t="s">
        <v>372</v>
      </c>
      <c r="I870" s="527"/>
      <c r="J870" s="314">
        <v>3</v>
      </c>
      <c r="K870" s="571"/>
      <c r="L870" s="572"/>
      <c r="M870" s="221" t="str">
        <f t="shared" si="152"/>
        <v/>
      </c>
      <c r="N870" s="62" t="str">
        <f t="shared" si="155"/>
        <v/>
      </c>
      <c r="O870" s="119"/>
      <c r="P870" s="64" t="str">
        <f t="shared" si="156"/>
        <v/>
      </c>
      <c r="Q870" s="65"/>
      <c r="R870" s="66"/>
      <c r="S870" s="67" t="str">
        <f t="shared" si="157"/>
        <v/>
      </c>
      <c r="T870" s="68" t="str">
        <f t="shared" si="153"/>
        <v>Sin Iniciar</v>
      </c>
      <c r="U870" s="650" t="str">
        <f t="shared" si="154"/>
        <v>6</v>
      </c>
      <c r="V870" s="120"/>
      <c r="W870" s="71">
        <f t="shared" si="158"/>
        <v>1</v>
      </c>
      <c r="X870" s="703"/>
    </row>
    <row r="871" spans="1:24" s="5" customFormat="1" ht="29.25" hidden="1" customHeight="1" outlineLevel="2" thickBot="1" x14ac:dyDescent="0.3">
      <c r="A871" s="763"/>
      <c r="B871" s="766"/>
      <c r="C871" s="310" t="s">
        <v>896</v>
      </c>
      <c r="D871" s="311"/>
      <c r="E871" s="311"/>
      <c r="F871" s="312"/>
      <c r="G871" s="320" t="s">
        <v>1358</v>
      </c>
      <c r="H871" s="310" t="s">
        <v>372</v>
      </c>
      <c r="I871" s="527"/>
      <c r="J871" s="314">
        <v>1</v>
      </c>
      <c r="K871" s="571"/>
      <c r="L871" s="572"/>
      <c r="M871" s="221" t="str">
        <f t="shared" si="152"/>
        <v/>
      </c>
      <c r="N871" s="62" t="str">
        <f t="shared" si="155"/>
        <v/>
      </c>
      <c r="O871" s="119"/>
      <c r="P871" s="64" t="str">
        <f t="shared" si="156"/>
        <v/>
      </c>
      <c r="Q871" s="65"/>
      <c r="R871" s="66"/>
      <c r="S871" s="67" t="str">
        <f t="shared" si="157"/>
        <v/>
      </c>
      <c r="T871" s="68" t="str">
        <f t="shared" si="153"/>
        <v>Sin Iniciar</v>
      </c>
      <c r="U871" s="650" t="str">
        <f t="shared" si="154"/>
        <v>6</v>
      </c>
      <c r="V871" s="120"/>
      <c r="W871" s="71">
        <f t="shared" si="158"/>
        <v>1</v>
      </c>
      <c r="X871" s="703"/>
    </row>
    <row r="872" spans="1:24" s="5" customFormat="1" ht="29.25" hidden="1" customHeight="1" outlineLevel="2" thickBot="1" x14ac:dyDescent="0.3">
      <c r="A872" s="763"/>
      <c r="B872" s="766"/>
      <c r="C872" s="310" t="s">
        <v>896</v>
      </c>
      <c r="D872" s="311"/>
      <c r="E872" s="311"/>
      <c r="F872" s="312"/>
      <c r="G872" s="320" t="s">
        <v>1359</v>
      </c>
      <c r="H872" s="310" t="s">
        <v>372</v>
      </c>
      <c r="I872" s="527"/>
      <c r="J872" s="314">
        <v>1</v>
      </c>
      <c r="K872" s="571"/>
      <c r="L872" s="572"/>
      <c r="M872" s="221" t="str">
        <f t="shared" si="152"/>
        <v/>
      </c>
      <c r="N872" s="62" t="str">
        <f t="shared" si="155"/>
        <v/>
      </c>
      <c r="O872" s="119"/>
      <c r="P872" s="64" t="str">
        <f t="shared" si="156"/>
        <v/>
      </c>
      <c r="Q872" s="65"/>
      <c r="R872" s="66"/>
      <c r="S872" s="67" t="str">
        <f t="shared" si="157"/>
        <v/>
      </c>
      <c r="T872" s="68" t="str">
        <f t="shared" si="153"/>
        <v>Sin Iniciar</v>
      </c>
      <c r="U872" s="650" t="str">
        <f t="shared" si="154"/>
        <v>6</v>
      </c>
      <c r="V872" s="120"/>
      <c r="W872" s="71">
        <f t="shared" si="158"/>
        <v>1</v>
      </c>
      <c r="X872" s="703"/>
    </row>
    <row r="873" spans="1:24" s="5" customFormat="1" ht="29.25" hidden="1" customHeight="1" outlineLevel="2" thickBot="1" x14ac:dyDescent="0.3">
      <c r="A873" s="763"/>
      <c r="B873" s="766"/>
      <c r="C873" s="310" t="s">
        <v>896</v>
      </c>
      <c r="D873" s="311"/>
      <c r="E873" s="311"/>
      <c r="F873" s="312"/>
      <c r="G873" s="320" t="s">
        <v>1360</v>
      </c>
      <c r="H873" s="310" t="s">
        <v>372</v>
      </c>
      <c r="I873" s="527"/>
      <c r="J873" s="314">
        <v>1</v>
      </c>
      <c r="K873" s="571"/>
      <c r="L873" s="572"/>
      <c r="M873" s="221" t="str">
        <f t="shared" si="152"/>
        <v/>
      </c>
      <c r="N873" s="62" t="str">
        <f t="shared" si="155"/>
        <v/>
      </c>
      <c r="O873" s="119"/>
      <c r="P873" s="64" t="str">
        <f t="shared" si="156"/>
        <v/>
      </c>
      <c r="Q873" s="65"/>
      <c r="R873" s="66"/>
      <c r="S873" s="67" t="str">
        <f t="shared" si="157"/>
        <v/>
      </c>
      <c r="T873" s="68" t="str">
        <f t="shared" si="153"/>
        <v>Sin Iniciar</v>
      </c>
      <c r="U873" s="650" t="str">
        <f t="shared" si="154"/>
        <v>6</v>
      </c>
      <c r="V873" s="120"/>
      <c r="W873" s="71">
        <f t="shared" si="158"/>
        <v>1</v>
      </c>
      <c r="X873" s="703"/>
    </row>
    <row r="874" spans="1:24" s="5" customFormat="1" ht="29.25" hidden="1" customHeight="1" outlineLevel="2" thickBot="1" x14ac:dyDescent="0.3">
      <c r="A874" s="763"/>
      <c r="B874" s="766"/>
      <c r="C874" s="310" t="s">
        <v>896</v>
      </c>
      <c r="D874" s="311"/>
      <c r="E874" s="311"/>
      <c r="F874" s="312"/>
      <c r="G874" s="320" t="s">
        <v>1361</v>
      </c>
      <c r="H874" s="310" t="s">
        <v>372</v>
      </c>
      <c r="I874" s="527"/>
      <c r="J874" s="314">
        <v>3</v>
      </c>
      <c r="K874" s="571"/>
      <c r="L874" s="572"/>
      <c r="M874" s="221" t="str">
        <f t="shared" si="152"/>
        <v/>
      </c>
      <c r="N874" s="62" t="str">
        <f t="shared" si="155"/>
        <v/>
      </c>
      <c r="O874" s="119"/>
      <c r="P874" s="64" t="str">
        <f t="shared" si="156"/>
        <v/>
      </c>
      <c r="Q874" s="65"/>
      <c r="R874" s="66"/>
      <c r="S874" s="67" t="str">
        <f t="shared" si="157"/>
        <v/>
      </c>
      <c r="T874" s="68" t="str">
        <f t="shared" si="153"/>
        <v>Sin Iniciar</v>
      </c>
      <c r="U874" s="650" t="str">
        <f t="shared" si="154"/>
        <v>6</v>
      </c>
      <c r="V874" s="120"/>
      <c r="W874" s="71">
        <f t="shared" si="158"/>
        <v>1</v>
      </c>
      <c r="X874" s="703"/>
    </row>
    <row r="875" spans="1:24" s="5" customFormat="1" ht="29.25" hidden="1" customHeight="1" outlineLevel="2" thickBot="1" x14ac:dyDescent="0.3">
      <c r="A875" s="763"/>
      <c r="B875" s="766"/>
      <c r="C875" s="310" t="s">
        <v>896</v>
      </c>
      <c r="D875" s="311"/>
      <c r="E875" s="311"/>
      <c r="F875" s="312"/>
      <c r="G875" s="320" t="s">
        <v>1362</v>
      </c>
      <c r="H875" s="310" t="s">
        <v>372</v>
      </c>
      <c r="I875" s="527"/>
      <c r="J875" s="314">
        <v>1</v>
      </c>
      <c r="K875" s="571"/>
      <c r="L875" s="572"/>
      <c r="M875" s="221" t="str">
        <f t="shared" si="152"/>
        <v/>
      </c>
      <c r="N875" s="62" t="str">
        <f t="shared" si="155"/>
        <v/>
      </c>
      <c r="O875" s="119"/>
      <c r="P875" s="64" t="str">
        <f t="shared" si="156"/>
        <v/>
      </c>
      <c r="Q875" s="65"/>
      <c r="R875" s="66"/>
      <c r="S875" s="67" t="str">
        <f t="shared" si="157"/>
        <v/>
      </c>
      <c r="T875" s="68" t="str">
        <f t="shared" si="153"/>
        <v>Sin Iniciar</v>
      </c>
      <c r="U875" s="650" t="str">
        <f t="shared" si="154"/>
        <v>6</v>
      </c>
      <c r="V875" s="120"/>
      <c r="W875" s="71">
        <f t="shared" si="158"/>
        <v>1</v>
      </c>
      <c r="X875" s="703"/>
    </row>
    <row r="876" spans="1:24" s="5" customFormat="1" ht="29.25" hidden="1" customHeight="1" outlineLevel="2" thickBot="1" x14ac:dyDescent="0.3">
      <c r="A876" s="763"/>
      <c r="B876" s="766"/>
      <c r="C876" s="310" t="s">
        <v>896</v>
      </c>
      <c r="D876" s="311"/>
      <c r="E876" s="311"/>
      <c r="F876" s="312"/>
      <c r="G876" s="320" t="s">
        <v>1363</v>
      </c>
      <c r="H876" s="310" t="s">
        <v>372</v>
      </c>
      <c r="I876" s="527"/>
      <c r="J876" s="314">
        <v>1</v>
      </c>
      <c r="K876" s="571"/>
      <c r="L876" s="572"/>
      <c r="M876" s="221" t="str">
        <f t="shared" si="152"/>
        <v/>
      </c>
      <c r="N876" s="62" t="str">
        <f t="shared" si="155"/>
        <v/>
      </c>
      <c r="O876" s="119"/>
      <c r="P876" s="64" t="str">
        <f t="shared" si="156"/>
        <v/>
      </c>
      <c r="Q876" s="65"/>
      <c r="R876" s="66"/>
      <c r="S876" s="67" t="str">
        <f t="shared" si="157"/>
        <v/>
      </c>
      <c r="T876" s="68" t="str">
        <f t="shared" si="153"/>
        <v>Sin Iniciar</v>
      </c>
      <c r="U876" s="650" t="str">
        <f t="shared" si="154"/>
        <v>6</v>
      </c>
      <c r="V876" s="120"/>
      <c r="W876" s="71">
        <f t="shared" si="158"/>
        <v>1</v>
      </c>
      <c r="X876" s="703"/>
    </row>
    <row r="877" spans="1:24" s="5" customFormat="1" ht="29.25" hidden="1" customHeight="1" outlineLevel="2" thickBot="1" x14ac:dyDescent="0.3">
      <c r="A877" s="763"/>
      <c r="B877" s="766"/>
      <c r="C877" s="310" t="s">
        <v>896</v>
      </c>
      <c r="D877" s="311"/>
      <c r="E877" s="311"/>
      <c r="F877" s="312"/>
      <c r="G877" s="320" t="s">
        <v>1364</v>
      </c>
      <c r="H877" s="310" t="s">
        <v>372</v>
      </c>
      <c r="I877" s="527"/>
      <c r="J877" s="314">
        <v>1</v>
      </c>
      <c r="K877" s="571"/>
      <c r="L877" s="572"/>
      <c r="M877" s="221" t="str">
        <f t="shared" si="152"/>
        <v/>
      </c>
      <c r="N877" s="62" t="str">
        <f t="shared" si="155"/>
        <v/>
      </c>
      <c r="O877" s="119"/>
      <c r="P877" s="64" t="str">
        <f t="shared" si="156"/>
        <v/>
      </c>
      <c r="Q877" s="65"/>
      <c r="R877" s="66"/>
      <c r="S877" s="67" t="str">
        <f t="shared" si="157"/>
        <v/>
      </c>
      <c r="T877" s="68" t="str">
        <f t="shared" si="153"/>
        <v>Sin Iniciar</v>
      </c>
      <c r="U877" s="650" t="str">
        <f t="shared" si="154"/>
        <v>6</v>
      </c>
      <c r="V877" s="120"/>
      <c r="W877" s="71">
        <f t="shared" si="158"/>
        <v>1</v>
      </c>
      <c r="X877" s="703"/>
    </row>
    <row r="878" spans="1:24" s="5" customFormat="1" ht="29.25" hidden="1" customHeight="1" outlineLevel="2" thickBot="1" x14ac:dyDescent="0.3">
      <c r="A878" s="763"/>
      <c r="B878" s="766"/>
      <c r="C878" s="310" t="s">
        <v>896</v>
      </c>
      <c r="D878" s="311"/>
      <c r="E878" s="311"/>
      <c r="F878" s="312"/>
      <c r="G878" s="320" t="s">
        <v>1365</v>
      </c>
      <c r="H878" s="310" t="s">
        <v>372</v>
      </c>
      <c r="I878" s="527"/>
      <c r="J878" s="314">
        <v>3</v>
      </c>
      <c r="K878" s="571"/>
      <c r="L878" s="572"/>
      <c r="M878" s="221" t="str">
        <f t="shared" si="152"/>
        <v/>
      </c>
      <c r="N878" s="62" t="str">
        <f t="shared" si="155"/>
        <v/>
      </c>
      <c r="O878" s="119"/>
      <c r="P878" s="64" t="str">
        <f t="shared" si="156"/>
        <v/>
      </c>
      <c r="Q878" s="65"/>
      <c r="R878" s="66"/>
      <c r="S878" s="67" t="str">
        <f t="shared" si="157"/>
        <v/>
      </c>
      <c r="T878" s="68" t="str">
        <f t="shared" si="153"/>
        <v>Sin Iniciar</v>
      </c>
      <c r="U878" s="650" t="str">
        <f t="shared" si="154"/>
        <v>6</v>
      </c>
      <c r="V878" s="120"/>
      <c r="W878" s="71">
        <f t="shared" si="158"/>
        <v>1</v>
      </c>
      <c r="X878" s="703"/>
    </row>
    <row r="879" spans="1:24" s="5" customFormat="1" ht="29.25" hidden="1" customHeight="1" outlineLevel="2" thickBot="1" x14ac:dyDescent="0.3">
      <c r="A879" s="763"/>
      <c r="B879" s="766"/>
      <c r="C879" s="310" t="s">
        <v>896</v>
      </c>
      <c r="D879" s="311"/>
      <c r="E879" s="311"/>
      <c r="F879" s="312"/>
      <c r="G879" s="320" t="s">
        <v>1359</v>
      </c>
      <c r="H879" s="310" t="s">
        <v>372</v>
      </c>
      <c r="I879" s="527"/>
      <c r="J879" s="314">
        <v>1</v>
      </c>
      <c r="K879" s="571"/>
      <c r="L879" s="572"/>
      <c r="M879" s="221" t="str">
        <f t="shared" si="152"/>
        <v/>
      </c>
      <c r="N879" s="62" t="str">
        <f t="shared" si="155"/>
        <v/>
      </c>
      <c r="O879" s="119"/>
      <c r="P879" s="64" t="str">
        <f t="shared" si="156"/>
        <v/>
      </c>
      <c r="Q879" s="65"/>
      <c r="R879" s="66"/>
      <c r="S879" s="67" t="str">
        <f t="shared" si="157"/>
        <v/>
      </c>
      <c r="T879" s="68" t="str">
        <f t="shared" si="153"/>
        <v>Sin Iniciar</v>
      </c>
      <c r="U879" s="650" t="str">
        <f t="shared" si="154"/>
        <v>6</v>
      </c>
      <c r="V879" s="120"/>
      <c r="W879" s="71">
        <f t="shared" si="158"/>
        <v>1</v>
      </c>
      <c r="X879" s="703"/>
    </row>
    <row r="880" spans="1:24" s="5" customFormat="1" ht="29.25" hidden="1" customHeight="1" outlineLevel="2" thickBot="1" x14ac:dyDescent="0.3">
      <c r="A880" s="763"/>
      <c r="B880" s="766"/>
      <c r="C880" s="310" t="s">
        <v>896</v>
      </c>
      <c r="D880" s="311"/>
      <c r="E880" s="311"/>
      <c r="F880" s="312"/>
      <c r="G880" s="320" t="s">
        <v>1366</v>
      </c>
      <c r="H880" s="310" t="s">
        <v>372</v>
      </c>
      <c r="I880" s="527"/>
      <c r="J880" s="314">
        <v>2</v>
      </c>
      <c r="K880" s="571"/>
      <c r="L880" s="572"/>
      <c r="M880" s="221" t="str">
        <f t="shared" si="152"/>
        <v/>
      </c>
      <c r="N880" s="62" t="str">
        <f t="shared" si="155"/>
        <v/>
      </c>
      <c r="O880" s="119"/>
      <c r="P880" s="64" t="str">
        <f t="shared" si="156"/>
        <v/>
      </c>
      <c r="Q880" s="65"/>
      <c r="R880" s="66"/>
      <c r="S880" s="67" t="str">
        <f t="shared" si="157"/>
        <v/>
      </c>
      <c r="T880" s="68" t="str">
        <f t="shared" si="153"/>
        <v>Sin Iniciar</v>
      </c>
      <c r="U880" s="650" t="str">
        <f t="shared" si="154"/>
        <v>6</v>
      </c>
      <c r="V880" s="120"/>
      <c r="W880" s="71">
        <f t="shared" si="158"/>
        <v>1</v>
      </c>
      <c r="X880" s="703"/>
    </row>
    <row r="881" spans="1:24" s="5" customFormat="1" ht="29.25" hidden="1" customHeight="1" outlineLevel="2" thickBot="1" x14ac:dyDescent="0.3">
      <c r="A881" s="763"/>
      <c r="B881" s="766"/>
      <c r="C881" s="310" t="s">
        <v>896</v>
      </c>
      <c r="D881" s="311"/>
      <c r="E881" s="311"/>
      <c r="F881" s="312"/>
      <c r="G881" s="320" t="s">
        <v>1367</v>
      </c>
      <c r="H881" s="310" t="s">
        <v>372</v>
      </c>
      <c r="I881" s="527"/>
      <c r="J881" s="314">
        <v>2</v>
      </c>
      <c r="K881" s="571"/>
      <c r="L881" s="572"/>
      <c r="M881" s="221" t="str">
        <f t="shared" si="152"/>
        <v/>
      </c>
      <c r="N881" s="62" t="str">
        <f t="shared" si="155"/>
        <v/>
      </c>
      <c r="O881" s="119"/>
      <c r="P881" s="64" t="str">
        <f t="shared" si="156"/>
        <v/>
      </c>
      <c r="Q881" s="65"/>
      <c r="R881" s="66"/>
      <c r="S881" s="67" t="str">
        <f t="shared" si="157"/>
        <v/>
      </c>
      <c r="T881" s="68" t="str">
        <f t="shared" si="153"/>
        <v>Sin Iniciar</v>
      </c>
      <c r="U881" s="650" t="str">
        <f t="shared" si="154"/>
        <v>6</v>
      </c>
      <c r="V881" s="120"/>
      <c r="W881" s="71">
        <f t="shared" si="158"/>
        <v>1</v>
      </c>
      <c r="X881" s="703"/>
    </row>
    <row r="882" spans="1:24" s="5" customFormat="1" ht="29.25" hidden="1" customHeight="1" outlineLevel="2" thickBot="1" x14ac:dyDescent="0.3">
      <c r="A882" s="763"/>
      <c r="B882" s="766"/>
      <c r="C882" s="310" t="s">
        <v>896</v>
      </c>
      <c r="D882" s="311"/>
      <c r="E882" s="311"/>
      <c r="F882" s="312"/>
      <c r="G882" s="320" t="s">
        <v>1368</v>
      </c>
      <c r="H882" s="310" t="s">
        <v>372</v>
      </c>
      <c r="I882" s="527"/>
      <c r="J882" s="314">
        <v>2</v>
      </c>
      <c r="K882" s="571"/>
      <c r="L882" s="572"/>
      <c r="M882" s="221" t="str">
        <f t="shared" si="152"/>
        <v/>
      </c>
      <c r="N882" s="62" t="str">
        <f t="shared" si="155"/>
        <v/>
      </c>
      <c r="O882" s="119"/>
      <c r="P882" s="64" t="str">
        <f t="shared" si="156"/>
        <v/>
      </c>
      <c r="Q882" s="65"/>
      <c r="R882" s="66"/>
      <c r="S882" s="67" t="str">
        <f t="shared" si="157"/>
        <v/>
      </c>
      <c r="T882" s="68" t="str">
        <f t="shared" si="153"/>
        <v>Sin Iniciar</v>
      </c>
      <c r="U882" s="650" t="str">
        <f t="shared" si="154"/>
        <v>6</v>
      </c>
      <c r="V882" s="120"/>
      <c r="W882" s="71">
        <f t="shared" si="158"/>
        <v>1</v>
      </c>
      <c r="X882" s="703"/>
    </row>
    <row r="883" spans="1:24" s="5" customFormat="1" ht="29.25" hidden="1" customHeight="1" outlineLevel="2" thickBot="1" x14ac:dyDescent="0.3">
      <c r="A883" s="763"/>
      <c r="B883" s="766"/>
      <c r="C883" s="310" t="s">
        <v>896</v>
      </c>
      <c r="D883" s="311"/>
      <c r="E883" s="311"/>
      <c r="F883" s="312"/>
      <c r="G883" s="320" t="s">
        <v>1369</v>
      </c>
      <c r="H883" s="310" t="s">
        <v>372</v>
      </c>
      <c r="I883" s="527"/>
      <c r="J883" s="314">
        <v>1</v>
      </c>
      <c r="K883" s="571"/>
      <c r="L883" s="572"/>
      <c r="M883" s="221" t="str">
        <f t="shared" si="152"/>
        <v/>
      </c>
      <c r="N883" s="62" t="str">
        <f t="shared" si="155"/>
        <v/>
      </c>
      <c r="O883" s="119"/>
      <c r="P883" s="64" t="str">
        <f t="shared" si="156"/>
        <v/>
      </c>
      <c r="Q883" s="65"/>
      <c r="R883" s="66"/>
      <c r="S883" s="67" t="str">
        <f t="shared" si="157"/>
        <v/>
      </c>
      <c r="T883" s="68" t="str">
        <f t="shared" si="153"/>
        <v>Sin Iniciar</v>
      </c>
      <c r="U883" s="650" t="str">
        <f t="shared" si="154"/>
        <v>6</v>
      </c>
      <c r="V883" s="120"/>
      <c r="W883" s="71">
        <f t="shared" si="158"/>
        <v>1</v>
      </c>
      <c r="X883" s="703"/>
    </row>
    <row r="884" spans="1:24" s="5" customFormat="1" ht="29.25" hidden="1" customHeight="1" outlineLevel="2" thickBot="1" x14ac:dyDescent="0.3">
      <c r="A884" s="763"/>
      <c r="B884" s="766"/>
      <c r="C884" s="310" t="s">
        <v>896</v>
      </c>
      <c r="D884" s="311"/>
      <c r="E884" s="311"/>
      <c r="F884" s="312"/>
      <c r="G884" s="320" t="s">
        <v>1370</v>
      </c>
      <c r="H884" s="310" t="s">
        <v>372</v>
      </c>
      <c r="I884" s="527"/>
      <c r="J884" s="314">
        <v>2</v>
      </c>
      <c r="K884" s="571"/>
      <c r="L884" s="572"/>
      <c r="M884" s="221" t="str">
        <f t="shared" ref="M884:M947" si="159">+IF(D884="","",IF(MONTH($C$2)&lt;MONTH(D884),"",E884-D884))</f>
        <v/>
      </c>
      <c r="N884" s="62" t="str">
        <f t="shared" si="155"/>
        <v/>
      </c>
      <c r="O884" s="119"/>
      <c r="P884" s="64" t="str">
        <f t="shared" si="156"/>
        <v/>
      </c>
      <c r="Q884" s="65"/>
      <c r="R884" s="66"/>
      <c r="S884" s="67" t="str">
        <f t="shared" si="157"/>
        <v/>
      </c>
      <c r="T884" s="68" t="str">
        <f t="shared" ref="T884:T947" si="160">+IF(S884="","Sin Iniciar",IF(S884&lt;0.6,"Crítico",IF(S884&lt;0.9,"En Proceso",IF(AND(P884=1,Q884=1,S884=1),"Terminado","Normal"))))</f>
        <v>Sin Iniciar</v>
      </c>
      <c r="U884" s="650" t="str">
        <f t="shared" ref="U884:U947" si="161">+IF(T884="","",IF(T884="Sin Iniciar","6",IF(T884="Crítico","L",IF(T884="En Proceso","K",IF(T884="Normal","J","B")))))</f>
        <v>6</v>
      </c>
      <c r="V884" s="120"/>
      <c r="W884" s="71">
        <f t="shared" si="158"/>
        <v>1</v>
      </c>
      <c r="X884" s="703"/>
    </row>
    <row r="885" spans="1:24" s="5" customFormat="1" ht="29.25" hidden="1" customHeight="1" outlineLevel="2" thickBot="1" x14ac:dyDescent="0.3">
      <c r="A885" s="763"/>
      <c r="B885" s="766"/>
      <c r="C885" s="310" t="s">
        <v>896</v>
      </c>
      <c r="D885" s="311"/>
      <c r="E885" s="311"/>
      <c r="F885" s="312"/>
      <c r="G885" s="320" t="s">
        <v>1371</v>
      </c>
      <c r="H885" s="310" t="s">
        <v>372</v>
      </c>
      <c r="I885" s="527"/>
      <c r="J885" s="314">
        <v>1</v>
      </c>
      <c r="K885" s="571"/>
      <c r="L885" s="572"/>
      <c r="M885" s="221" t="str">
        <f t="shared" si="159"/>
        <v/>
      </c>
      <c r="N885" s="62" t="str">
        <f t="shared" si="155"/>
        <v/>
      </c>
      <c r="O885" s="119"/>
      <c r="P885" s="64" t="str">
        <f t="shared" si="156"/>
        <v/>
      </c>
      <c r="Q885" s="65"/>
      <c r="R885" s="66"/>
      <c r="S885" s="67" t="str">
        <f t="shared" si="157"/>
        <v/>
      </c>
      <c r="T885" s="68" t="str">
        <f t="shared" si="160"/>
        <v>Sin Iniciar</v>
      </c>
      <c r="U885" s="650" t="str">
        <f t="shared" si="161"/>
        <v>6</v>
      </c>
      <c r="V885" s="120"/>
      <c r="W885" s="71">
        <f t="shared" si="158"/>
        <v>1</v>
      </c>
      <c r="X885" s="703"/>
    </row>
    <row r="886" spans="1:24" s="5" customFormat="1" ht="29.25" hidden="1" customHeight="1" outlineLevel="2" thickBot="1" x14ac:dyDescent="0.3">
      <c r="A886" s="763"/>
      <c r="B886" s="766"/>
      <c r="C886" s="310" t="s">
        <v>896</v>
      </c>
      <c r="D886" s="311"/>
      <c r="E886" s="311"/>
      <c r="F886" s="312"/>
      <c r="G886" s="320" t="s">
        <v>1372</v>
      </c>
      <c r="H886" s="310" t="s">
        <v>372</v>
      </c>
      <c r="I886" s="527"/>
      <c r="J886" s="314">
        <v>6</v>
      </c>
      <c r="K886" s="571"/>
      <c r="L886" s="572"/>
      <c r="M886" s="221" t="str">
        <f t="shared" si="159"/>
        <v/>
      </c>
      <c r="N886" s="62" t="str">
        <f t="shared" si="155"/>
        <v/>
      </c>
      <c r="O886" s="119"/>
      <c r="P886" s="64" t="str">
        <f t="shared" si="156"/>
        <v/>
      </c>
      <c r="Q886" s="65"/>
      <c r="R886" s="66"/>
      <c r="S886" s="67" t="str">
        <f t="shared" si="157"/>
        <v/>
      </c>
      <c r="T886" s="68" t="str">
        <f t="shared" si="160"/>
        <v>Sin Iniciar</v>
      </c>
      <c r="U886" s="650" t="str">
        <f t="shared" si="161"/>
        <v>6</v>
      </c>
      <c r="V886" s="120"/>
      <c r="W886" s="71">
        <f t="shared" si="158"/>
        <v>1</v>
      </c>
      <c r="X886" s="703"/>
    </row>
    <row r="887" spans="1:24" s="5" customFormat="1" ht="29.25" hidden="1" customHeight="1" outlineLevel="2" thickBot="1" x14ac:dyDescent="0.3">
      <c r="A887" s="763"/>
      <c r="B887" s="766"/>
      <c r="C887" s="310" t="s">
        <v>896</v>
      </c>
      <c r="D887" s="311"/>
      <c r="E887" s="311"/>
      <c r="F887" s="312"/>
      <c r="G887" s="320" t="s">
        <v>1373</v>
      </c>
      <c r="H887" s="310" t="s">
        <v>372</v>
      </c>
      <c r="I887" s="527"/>
      <c r="J887" s="314">
        <v>3</v>
      </c>
      <c r="K887" s="571"/>
      <c r="L887" s="572"/>
      <c r="M887" s="221" t="str">
        <f t="shared" si="159"/>
        <v/>
      </c>
      <c r="N887" s="62" t="str">
        <f t="shared" si="155"/>
        <v/>
      </c>
      <c r="O887" s="119"/>
      <c r="P887" s="64" t="str">
        <f t="shared" si="156"/>
        <v/>
      </c>
      <c r="Q887" s="65"/>
      <c r="R887" s="66"/>
      <c r="S887" s="67" t="str">
        <f t="shared" si="157"/>
        <v/>
      </c>
      <c r="T887" s="68" t="str">
        <f t="shared" si="160"/>
        <v>Sin Iniciar</v>
      </c>
      <c r="U887" s="650" t="str">
        <f t="shared" si="161"/>
        <v>6</v>
      </c>
      <c r="V887" s="120"/>
      <c r="W887" s="71">
        <f t="shared" si="158"/>
        <v>1</v>
      </c>
      <c r="X887" s="703"/>
    </row>
    <row r="888" spans="1:24" s="5" customFormat="1" ht="29.25" hidden="1" customHeight="1" outlineLevel="2" thickBot="1" x14ac:dyDescent="0.3">
      <c r="A888" s="763"/>
      <c r="B888" s="766"/>
      <c r="C888" s="310" t="s">
        <v>896</v>
      </c>
      <c r="D888" s="311"/>
      <c r="E888" s="311"/>
      <c r="F888" s="312"/>
      <c r="G888" s="320" t="s">
        <v>1374</v>
      </c>
      <c r="H888" s="310" t="s">
        <v>372</v>
      </c>
      <c r="I888" s="527"/>
      <c r="J888" s="314">
        <v>3</v>
      </c>
      <c r="K888" s="571"/>
      <c r="L888" s="572"/>
      <c r="M888" s="221" t="str">
        <f t="shared" si="159"/>
        <v/>
      </c>
      <c r="N888" s="62" t="str">
        <f t="shared" si="155"/>
        <v/>
      </c>
      <c r="O888" s="119"/>
      <c r="P888" s="64" t="str">
        <f t="shared" si="156"/>
        <v/>
      </c>
      <c r="Q888" s="65"/>
      <c r="R888" s="66"/>
      <c r="S888" s="67" t="str">
        <f t="shared" si="157"/>
        <v/>
      </c>
      <c r="T888" s="68" t="str">
        <f t="shared" si="160"/>
        <v>Sin Iniciar</v>
      </c>
      <c r="U888" s="650" t="str">
        <f t="shared" si="161"/>
        <v>6</v>
      </c>
      <c r="V888" s="120"/>
      <c r="W888" s="71">
        <f t="shared" si="158"/>
        <v>1</v>
      </c>
      <c r="X888" s="703"/>
    </row>
    <row r="889" spans="1:24" s="5" customFormat="1" ht="29.25" hidden="1" customHeight="1" outlineLevel="2" thickBot="1" x14ac:dyDescent="0.3">
      <c r="A889" s="763"/>
      <c r="B889" s="766"/>
      <c r="C889" s="310" t="s">
        <v>896</v>
      </c>
      <c r="D889" s="311"/>
      <c r="E889" s="311"/>
      <c r="F889" s="312"/>
      <c r="G889" s="320" t="s">
        <v>1375</v>
      </c>
      <c r="H889" s="310" t="s">
        <v>372</v>
      </c>
      <c r="I889" s="527"/>
      <c r="J889" s="314">
        <v>8</v>
      </c>
      <c r="K889" s="571"/>
      <c r="L889" s="572"/>
      <c r="M889" s="221" t="str">
        <f t="shared" si="159"/>
        <v/>
      </c>
      <c r="N889" s="62" t="str">
        <f t="shared" si="155"/>
        <v/>
      </c>
      <c r="O889" s="119"/>
      <c r="P889" s="64" t="str">
        <f t="shared" si="156"/>
        <v/>
      </c>
      <c r="Q889" s="65"/>
      <c r="R889" s="66"/>
      <c r="S889" s="67" t="str">
        <f t="shared" si="157"/>
        <v/>
      </c>
      <c r="T889" s="68" t="str">
        <f t="shared" si="160"/>
        <v>Sin Iniciar</v>
      </c>
      <c r="U889" s="650" t="str">
        <f t="shared" si="161"/>
        <v>6</v>
      </c>
      <c r="V889" s="120"/>
      <c r="W889" s="71">
        <f t="shared" si="158"/>
        <v>1</v>
      </c>
      <c r="X889" s="703"/>
    </row>
    <row r="890" spans="1:24" s="5" customFormat="1" ht="29.25" hidden="1" customHeight="1" outlineLevel="2" thickBot="1" x14ac:dyDescent="0.3">
      <c r="A890" s="763"/>
      <c r="B890" s="766"/>
      <c r="C890" s="310" t="s">
        <v>896</v>
      </c>
      <c r="D890" s="311"/>
      <c r="E890" s="311"/>
      <c r="F890" s="312"/>
      <c r="G890" s="320" t="s">
        <v>1376</v>
      </c>
      <c r="H890" s="310" t="s">
        <v>372</v>
      </c>
      <c r="I890" s="527"/>
      <c r="J890" s="314">
        <v>8</v>
      </c>
      <c r="K890" s="571"/>
      <c r="L890" s="572"/>
      <c r="M890" s="221" t="str">
        <f t="shared" si="159"/>
        <v/>
      </c>
      <c r="N890" s="62" t="str">
        <f t="shared" si="155"/>
        <v/>
      </c>
      <c r="O890" s="119"/>
      <c r="P890" s="64" t="str">
        <f t="shared" si="156"/>
        <v/>
      </c>
      <c r="Q890" s="65"/>
      <c r="R890" s="66"/>
      <c r="S890" s="67" t="str">
        <f t="shared" si="157"/>
        <v/>
      </c>
      <c r="T890" s="68" t="str">
        <f t="shared" si="160"/>
        <v>Sin Iniciar</v>
      </c>
      <c r="U890" s="650" t="str">
        <f t="shared" si="161"/>
        <v>6</v>
      </c>
      <c r="V890" s="120"/>
      <c r="W890" s="71">
        <f t="shared" si="158"/>
        <v>1</v>
      </c>
      <c r="X890" s="703"/>
    </row>
    <row r="891" spans="1:24" s="5" customFormat="1" ht="29.25" hidden="1" customHeight="1" outlineLevel="2" thickBot="1" x14ac:dyDescent="0.3">
      <c r="A891" s="763"/>
      <c r="B891" s="766"/>
      <c r="C891" s="310" t="s">
        <v>896</v>
      </c>
      <c r="D891" s="311"/>
      <c r="E891" s="311"/>
      <c r="F891" s="312"/>
      <c r="G891" s="320" t="s">
        <v>1377</v>
      </c>
      <c r="H891" s="310" t="s">
        <v>372</v>
      </c>
      <c r="I891" s="527"/>
      <c r="J891" s="314">
        <v>8</v>
      </c>
      <c r="K891" s="571"/>
      <c r="L891" s="572"/>
      <c r="M891" s="221" t="str">
        <f t="shared" si="159"/>
        <v/>
      </c>
      <c r="N891" s="62" t="str">
        <f t="shared" si="155"/>
        <v/>
      </c>
      <c r="O891" s="119"/>
      <c r="P891" s="64" t="str">
        <f t="shared" si="156"/>
        <v/>
      </c>
      <c r="Q891" s="65"/>
      <c r="R891" s="66"/>
      <c r="S891" s="67" t="str">
        <f t="shared" si="157"/>
        <v/>
      </c>
      <c r="T891" s="68" t="str">
        <f t="shared" si="160"/>
        <v>Sin Iniciar</v>
      </c>
      <c r="U891" s="650" t="str">
        <f t="shared" si="161"/>
        <v>6</v>
      </c>
      <c r="V891" s="120"/>
      <c r="W891" s="71">
        <f t="shared" si="158"/>
        <v>1</v>
      </c>
      <c r="X891" s="703"/>
    </row>
    <row r="892" spans="1:24" s="5" customFormat="1" ht="29.25" hidden="1" customHeight="1" outlineLevel="2" thickBot="1" x14ac:dyDescent="0.3">
      <c r="A892" s="763"/>
      <c r="B892" s="766"/>
      <c r="C892" s="310" t="s">
        <v>896</v>
      </c>
      <c r="D892" s="311"/>
      <c r="E892" s="311"/>
      <c r="F892" s="312"/>
      <c r="G892" s="320" t="s">
        <v>1378</v>
      </c>
      <c r="H892" s="310" t="s">
        <v>372</v>
      </c>
      <c r="I892" s="527"/>
      <c r="J892" s="314">
        <v>8</v>
      </c>
      <c r="K892" s="571"/>
      <c r="L892" s="572"/>
      <c r="M892" s="221" t="str">
        <f t="shared" si="159"/>
        <v/>
      </c>
      <c r="N892" s="62" t="str">
        <f t="shared" si="155"/>
        <v/>
      </c>
      <c r="O892" s="119"/>
      <c r="P892" s="64" t="str">
        <f t="shared" si="156"/>
        <v/>
      </c>
      <c r="Q892" s="65"/>
      <c r="R892" s="66"/>
      <c r="S892" s="67" t="str">
        <f t="shared" si="157"/>
        <v/>
      </c>
      <c r="T892" s="68" t="str">
        <f t="shared" si="160"/>
        <v>Sin Iniciar</v>
      </c>
      <c r="U892" s="650" t="str">
        <f t="shared" si="161"/>
        <v>6</v>
      </c>
      <c r="V892" s="120"/>
      <c r="W892" s="71">
        <f t="shared" si="158"/>
        <v>1</v>
      </c>
      <c r="X892" s="703"/>
    </row>
    <row r="893" spans="1:24" s="5" customFormat="1" ht="29.25" hidden="1" customHeight="1" outlineLevel="2" thickBot="1" x14ac:dyDescent="0.3">
      <c r="A893" s="763"/>
      <c r="B893" s="766"/>
      <c r="C893" s="310" t="s">
        <v>896</v>
      </c>
      <c r="D893" s="311"/>
      <c r="E893" s="311"/>
      <c r="F893" s="312"/>
      <c r="G893" s="320" t="s">
        <v>1379</v>
      </c>
      <c r="H893" s="310" t="s">
        <v>372</v>
      </c>
      <c r="I893" s="527"/>
      <c r="J893" s="314">
        <v>8</v>
      </c>
      <c r="K893" s="571"/>
      <c r="L893" s="572"/>
      <c r="M893" s="221" t="str">
        <f t="shared" si="159"/>
        <v/>
      </c>
      <c r="N893" s="62" t="str">
        <f t="shared" si="155"/>
        <v/>
      </c>
      <c r="O893" s="119"/>
      <c r="P893" s="64" t="str">
        <f t="shared" si="156"/>
        <v/>
      </c>
      <c r="Q893" s="65"/>
      <c r="R893" s="66"/>
      <c r="S893" s="67" t="str">
        <f t="shared" si="157"/>
        <v/>
      </c>
      <c r="T893" s="68" t="str">
        <f t="shared" si="160"/>
        <v>Sin Iniciar</v>
      </c>
      <c r="U893" s="650" t="str">
        <f t="shared" si="161"/>
        <v>6</v>
      </c>
      <c r="V893" s="120"/>
      <c r="W893" s="71">
        <f t="shared" si="158"/>
        <v>1</v>
      </c>
      <c r="X893" s="703"/>
    </row>
    <row r="894" spans="1:24" s="5" customFormat="1" ht="29.25" hidden="1" customHeight="1" outlineLevel="2" thickBot="1" x14ac:dyDescent="0.3">
      <c r="A894" s="763"/>
      <c r="B894" s="766"/>
      <c r="C894" s="310" t="s">
        <v>896</v>
      </c>
      <c r="D894" s="311"/>
      <c r="E894" s="311"/>
      <c r="F894" s="312"/>
      <c r="G894" s="320" t="s">
        <v>1380</v>
      </c>
      <c r="H894" s="310" t="s">
        <v>372</v>
      </c>
      <c r="I894" s="527"/>
      <c r="J894" s="314">
        <v>2</v>
      </c>
      <c r="K894" s="571"/>
      <c r="L894" s="572"/>
      <c r="M894" s="221" t="str">
        <f t="shared" si="159"/>
        <v/>
      </c>
      <c r="N894" s="62" t="str">
        <f t="shared" si="155"/>
        <v/>
      </c>
      <c r="O894" s="119"/>
      <c r="P894" s="64" t="str">
        <f t="shared" si="156"/>
        <v/>
      </c>
      <c r="Q894" s="65"/>
      <c r="R894" s="66"/>
      <c r="S894" s="67" t="str">
        <f t="shared" si="157"/>
        <v/>
      </c>
      <c r="T894" s="68" t="str">
        <f t="shared" si="160"/>
        <v>Sin Iniciar</v>
      </c>
      <c r="U894" s="650" t="str">
        <f t="shared" si="161"/>
        <v>6</v>
      </c>
      <c r="V894" s="120"/>
      <c r="W894" s="71">
        <f t="shared" si="158"/>
        <v>1</v>
      </c>
      <c r="X894" s="703"/>
    </row>
    <row r="895" spans="1:24" s="5" customFormat="1" ht="29.25" hidden="1" customHeight="1" outlineLevel="2" thickBot="1" x14ac:dyDescent="0.3">
      <c r="A895" s="763"/>
      <c r="B895" s="766"/>
      <c r="C895" s="310" t="s">
        <v>896</v>
      </c>
      <c r="D895" s="311"/>
      <c r="E895" s="311"/>
      <c r="F895" s="312"/>
      <c r="G895" s="320" t="s">
        <v>1381</v>
      </c>
      <c r="H895" s="310" t="s">
        <v>372</v>
      </c>
      <c r="I895" s="527"/>
      <c r="J895" s="314">
        <v>1</v>
      </c>
      <c r="K895" s="571"/>
      <c r="L895" s="572"/>
      <c r="M895" s="221" t="str">
        <f t="shared" si="159"/>
        <v/>
      </c>
      <c r="N895" s="62" t="str">
        <f t="shared" si="155"/>
        <v/>
      </c>
      <c r="O895" s="119"/>
      <c r="P895" s="64" t="str">
        <f t="shared" si="156"/>
        <v/>
      </c>
      <c r="Q895" s="65"/>
      <c r="R895" s="66"/>
      <c r="S895" s="67" t="str">
        <f t="shared" si="157"/>
        <v/>
      </c>
      <c r="T895" s="68" t="str">
        <f t="shared" si="160"/>
        <v>Sin Iniciar</v>
      </c>
      <c r="U895" s="650" t="str">
        <f t="shared" si="161"/>
        <v>6</v>
      </c>
      <c r="V895" s="120"/>
      <c r="W895" s="71">
        <f t="shared" si="158"/>
        <v>1</v>
      </c>
      <c r="X895" s="703"/>
    </row>
    <row r="896" spans="1:24" s="5" customFormat="1" ht="29.25" hidden="1" customHeight="1" outlineLevel="2" thickBot="1" x14ac:dyDescent="0.3">
      <c r="A896" s="763"/>
      <c r="B896" s="766"/>
      <c r="C896" s="310" t="s">
        <v>896</v>
      </c>
      <c r="D896" s="311"/>
      <c r="E896" s="311"/>
      <c r="F896" s="312"/>
      <c r="G896" s="320" t="s">
        <v>1382</v>
      </c>
      <c r="H896" s="310" t="s">
        <v>372</v>
      </c>
      <c r="I896" s="527"/>
      <c r="J896" s="314">
        <v>1</v>
      </c>
      <c r="K896" s="571"/>
      <c r="L896" s="572"/>
      <c r="M896" s="221" t="str">
        <f t="shared" si="159"/>
        <v/>
      </c>
      <c r="N896" s="62" t="str">
        <f t="shared" si="155"/>
        <v/>
      </c>
      <c r="O896" s="119"/>
      <c r="P896" s="64" t="str">
        <f t="shared" si="156"/>
        <v/>
      </c>
      <c r="Q896" s="65"/>
      <c r="R896" s="66"/>
      <c r="S896" s="67" t="str">
        <f t="shared" si="157"/>
        <v/>
      </c>
      <c r="T896" s="68" t="str">
        <f t="shared" si="160"/>
        <v>Sin Iniciar</v>
      </c>
      <c r="U896" s="650" t="str">
        <f t="shared" si="161"/>
        <v>6</v>
      </c>
      <c r="V896" s="120"/>
      <c r="W896" s="71">
        <f t="shared" si="158"/>
        <v>1</v>
      </c>
      <c r="X896" s="703"/>
    </row>
    <row r="897" spans="1:24" s="5" customFormat="1" ht="29.25" hidden="1" customHeight="1" outlineLevel="2" thickBot="1" x14ac:dyDescent="0.3">
      <c r="A897" s="763"/>
      <c r="B897" s="766"/>
      <c r="C897" s="310" t="s">
        <v>896</v>
      </c>
      <c r="D897" s="311"/>
      <c r="E897" s="311"/>
      <c r="F897" s="312"/>
      <c r="G897" s="320" t="s">
        <v>1383</v>
      </c>
      <c r="H897" s="310" t="s">
        <v>372</v>
      </c>
      <c r="I897" s="527"/>
      <c r="J897" s="314">
        <v>4</v>
      </c>
      <c r="K897" s="571"/>
      <c r="L897" s="572"/>
      <c r="M897" s="221" t="str">
        <f t="shared" si="159"/>
        <v/>
      </c>
      <c r="N897" s="62" t="str">
        <f t="shared" si="155"/>
        <v/>
      </c>
      <c r="O897" s="119"/>
      <c r="P897" s="64" t="str">
        <f t="shared" si="156"/>
        <v/>
      </c>
      <c r="Q897" s="65"/>
      <c r="R897" s="66"/>
      <c r="S897" s="67" t="str">
        <f t="shared" si="157"/>
        <v/>
      </c>
      <c r="T897" s="68" t="str">
        <f t="shared" si="160"/>
        <v>Sin Iniciar</v>
      </c>
      <c r="U897" s="650" t="str">
        <f t="shared" si="161"/>
        <v>6</v>
      </c>
      <c r="V897" s="120"/>
      <c r="W897" s="71">
        <f t="shared" si="158"/>
        <v>1</v>
      </c>
      <c r="X897" s="703"/>
    </row>
    <row r="898" spans="1:24" s="5" customFormat="1" ht="29.25" hidden="1" customHeight="1" outlineLevel="2" thickBot="1" x14ac:dyDescent="0.3">
      <c r="A898" s="763"/>
      <c r="B898" s="766"/>
      <c r="C898" s="310" t="s">
        <v>896</v>
      </c>
      <c r="D898" s="311"/>
      <c r="E898" s="311"/>
      <c r="F898" s="312"/>
      <c r="G898" s="320" t="s">
        <v>1384</v>
      </c>
      <c r="H898" s="310" t="s">
        <v>372</v>
      </c>
      <c r="I898" s="527"/>
      <c r="J898" s="314">
        <v>2</v>
      </c>
      <c r="K898" s="571"/>
      <c r="L898" s="572"/>
      <c r="M898" s="221" t="str">
        <f t="shared" si="159"/>
        <v/>
      </c>
      <c r="N898" s="62" t="str">
        <f t="shared" si="155"/>
        <v/>
      </c>
      <c r="O898" s="119"/>
      <c r="P898" s="64" t="str">
        <f t="shared" si="156"/>
        <v/>
      </c>
      <c r="Q898" s="65"/>
      <c r="R898" s="66"/>
      <c r="S898" s="67" t="str">
        <f t="shared" si="157"/>
        <v/>
      </c>
      <c r="T898" s="68" t="str">
        <f t="shared" si="160"/>
        <v>Sin Iniciar</v>
      </c>
      <c r="U898" s="650" t="str">
        <f t="shared" si="161"/>
        <v>6</v>
      </c>
      <c r="V898" s="120"/>
      <c r="W898" s="71">
        <f t="shared" si="158"/>
        <v>1</v>
      </c>
      <c r="X898" s="703"/>
    </row>
    <row r="899" spans="1:24" s="5" customFormat="1" ht="29.25" hidden="1" customHeight="1" outlineLevel="2" thickBot="1" x14ac:dyDescent="0.3">
      <c r="A899" s="763"/>
      <c r="B899" s="766"/>
      <c r="C899" s="310" t="s">
        <v>896</v>
      </c>
      <c r="D899" s="311"/>
      <c r="E899" s="311"/>
      <c r="F899" s="312"/>
      <c r="G899" s="320" t="s">
        <v>1385</v>
      </c>
      <c r="H899" s="310" t="s">
        <v>372</v>
      </c>
      <c r="I899" s="527"/>
      <c r="J899" s="314">
        <v>2</v>
      </c>
      <c r="K899" s="571"/>
      <c r="L899" s="572"/>
      <c r="M899" s="221" t="str">
        <f t="shared" si="159"/>
        <v/>
      </c>
      <c r="N899" s="62" t="str">
        <f t="shared" ref="N899:N962" si="162">+IF(D899="","",IF(AND(MONTH($C$2)&gt;=MONTH(D899),MONTH($C$2)&lt;=MONTH(E899)),"X",""))</f>
        <v/>
      </c>
      <c r="O899" s="119"/>
      <c r="P899" s="64" t="str">
        <f t="shared" si="156"/>
        <v/>
      </c>
      <c r="Q899" s="65"/>
      <c r="R899" s="66"/>
      <c r="S899" s="67" t="str">
        <f t="shared" si="157"/>
        <v/>
      </c>
      <c r="T899" s="68" t="str">
        <f t="shared" si="160"/>
        <v>Sin Iniciar</v>
      </c>
      <c r="U899" s="650" t="str">
        <f t="shared" si="161"/>
        <v>6</v>
      </c>
      <c r="V899" s="120"/>
      <c r="W899" s="71">
        <f t="shared" si="158"/>
        <v>1</v>
      </c>
      <c r="X899" s="703"/>
    </row>
    <row r="900" spans="1:24" s="5" customFormat="1" ht="29.25" hidden="1" customHeight="1" outlineLevel="2" thickBot="1" x14ac:dyDescent="0.3">
      <c r="A900" s="763"/>
      <c r="B900" s="766"/>
      <c r="C900" s="310" t="s">
        <v>896</v>
      </c>
      <c r="D900" s="311"/>
      <c r="E900" s="311"/>
      <c r="F900" s="312"/>
      <c r="G900" s="320" t="s">
        <v>1386</v>
      </c>
      <c r="H900" s="310" t="s">
        <v>372</v>
      </c>
      <c r="I900" s="527"/>
      <c r="J900" s="314">
        <v>12</v>
      </c>
      <c r="K900" s="571"/>
      <c r="L900" s="572"/>
      <c r="M900" s="221" t="str">
        <f t="shared" si="159"/>
        <v/>
      </c>
      <c r="N900" s="62" t="str">
        <f t="shared" si="162"/>
        <v/>
      </c>
      <c r="O900" s="119"/>
      <c r="P900" s="64" t="str">
        <f t="shared" si="156"/>
        <v/>
      </c>
      <c r="Q900" s="65"/>
      <c r="R900" s="66"/>
      <c r="S900" s="67" t="str">
        <f t="shared" si="157"/>
        <v/>
      </c>
      <c r="T900" s="68" t="str">
        <f t="shared" si="160"/>
        <v>Sin Iniciar</v>
      </c>
      <c r="U900" s="650" t="str">
        <f t="shared" si="161"/>
        <v>6</v>
      </c>
      <c r="V900" s="120"/>
      <c r="W900" s="71">
        <f t="shared" si="158"/>
        <v>1</v>
      </c>
      <c r="X900" s="703"/>
    </row>
    <row r="901" spans="1:24" s="5" customFormat="1" ht="29.25" hidden="1" customHeight="1" outlineLevel="2" thickBot="1" x14ac:dyDescent="0.3">
      <c r="A901" s="763"/>
      <c r="B901" s="766"/>
      <c r="C901" s="310" t="s">
        <v>896</v>
      </c>
      <c r="D901" s="311"/>
      <c r="E901" s="311"/>
      <c r="F901" s="312"/>
      <c r="G901" s="320" t="s">
        <v>1387</v>
      </c>
      <c r="H901" s="310" t="s">
        <v>372</v>
      </c>
      <c r="I901" s="527"/>
      <c r="J901" s="314">
        <v>5</v>
      </c>
      <c r="K901" s="571"/>
      <c r="L901" s="572"/>
      <c r="M901" s="221" t="str">
        <f t="shared" si="159"/>
        <v/>
      </c>
      <c r="N901" s="62" t="str">
        <f t="shared" si="162"/>
        <v/>
      </c>
      <c r="O901" s="119"/>
      <c r="P901" s="64" t="str">
        <f t="shared" si="156"/>
        <v/>
      </c>
      <c r="Q901" s="65"/>
      <c r="R901" s="66"/>
      <c r="S901" s="67" t="str">
        <f t="shared" si="157"/>
        <v/>
      </c>
      <c r="T901" s="68" t="str">
        <f t="shared" si="160"/>
        <v>Sin Iniciar</v>
      </c>
      <c r="U901" s="650" t="str">
        <f t="shared" si="161"/>
        <v>6</v>
      </c>
      <c r="V901" s="120"/>
      <c r="W901" s="71">
        <f t="shared" si="158"/>
        <v>1</v>
      </c>
      <c r="X901" s="703"/>
    </row>
    <row r="902" spans="1:24" s="5" customFormat="1" ht="29.25" hidden="1" customHeight="1" outlineLevel="2" thickBot="1" x14ac:dyDescent="0.3">
      <c r="A902" s="763"/>
      <c r="B902" s="766"/>
      <c r="C902" s="310" t="s">
        <v>896</v>
      </c>
      <c r="D902" s="311"/>
      <c r="E902" s="311"/>
      <c r="F902" s="312"/>
      <c r="G902" s="320" t="s">
        <v>1388</v>
      </c>
      <c r="H902" s="310" t="s">
        <v>372</v>
      </c>
      <c r="I902" s="527"/>
      <c r="J902" s="314">
        <v>5</v>
      </c>
      <c r="K902" s="571"/>
      <c r="L902" s="572"/>
      <c r="M902" s="221" t="str">
        <f t="shared" si="159"/>
        <v/>
      </c>
      <c r="N902" s="62" t="str">
        <f t="shared" si="162"/>
        <v/>
      </c>
      <c r="O902" s="119"/>
      <c r="P902" s="64" t="str">
        <f t="shared" si="156"/>
        <v/>
      </c>
      <c r="Q902" s="65"/>
      <c r="R902" s="66"/>
      <c r="S902" s="67" t="str">
        <f t="shared" si="157"/>
        <v/>
      </c>
      <c r="T902" s="68" t="str">
        <f t="shared" si="160"/>
        <v>Sin Iniciar</v>
      </c>
      <c r="U902" s="650" t="str">
        <f t="shared" si="161"/>
        <v>6</v>
      </c>
      <c r="V902" s="120"/>
      <c r="W902" s="71">
        <f t="shared" si="158"/>
        <v>1</v>
      </c>
      <c r="X902" s="703"/>
    </row>
    <row r="903" spans="1:24" s="5" customFormat="1" ht="29.25" hidden="1" customHeight="1" outlineLevel="2" thickBot="1" x14ac:dyDescent="0.3">
      <c r="A903" s="763"/>
      <c r="B903" s="766"/>
      <c r="C903" s="310" t="s">
        <v>896</v>
      </c>
      <c r="D903" s="311"/>
      <c r="E903" s="311"/>
      <c r="F903" s="312"/>
      <c r="G903" s="320" t="s">
        <v>1389</v>
      </c>
      <c r="H903" s="310" t="s">
        <v>372</v>
      </c>
      <c r="I903" s="527"/>
      <c r="J903" s="314">
        <v>5</v>
      </c>
      <c r="K903" s="571"/>
      <c r="L903" s="572"/>
      <c r="M903" s="221" t="str">
        <f t="shared" si="159"/>
        <v/>
      </c>
      <c r="N903" s="62" t="str">
        <f t="shared" si="162"/>
        <v/>
      </c>
      <c r="O903" s="119"/>
      <c r="P903" s="64" t="str">
        <f t="shared" si="156"/>
        <v/>
      </c>
      <c r="Q903" s="65"/>
      <c r="R903" s="66"/>
      <c r="S903" s="67" t="str">
        <f t="shared" si="157"/>
        <v/>
      </c>
      <c r="T903" s="68" t="str">
        <f t="shared" si="160"/>
        <v>Sin Iniciar</v>
      </c>
      <c r="U903" s="650" t="str">
        <f t="shared" si="161"/>
        <v>6</v>
      </c>
      <c r="V903" s="120"/>
      <c r="W903" s="71">
        <f t="shared" si="158"/>
        <v>1</v>
      </c>
      <c r="X903" s="703"/>
    </row>
    <row r="904" spans="1:24" s="5" customFormat="1" ht="29.25" hidden="1" customHeight="1" outlineLevel="2" thickBot="1" x14ac:dyDescent="0.3">
      <c r="A904" s="763"/>
      <c r="B904" s="766"/>
      <c r="C904" s="310" t="s">
        <v>896</v>
      </c>
      <c r="D904" s="311"/>
      <c r="E904" s="311"/>
      <c r="F904" s="312"/>
      <c r="G904" s="320" t="s">
        <v>1390</v>
      </c>
      <c r="H904" s="310" t="s">
        <v>372</v>
      </c>
      <c r="I904" s="527"/>
      <c r="J904" s="314">
        <v>1</v>
      </c>
      <c r="K904" s="571"/>
      <c r="L904" s="572"/>
      <c r="M904" s="221" t="str">
        <f t="shared" si="159"/>
        <v/>
      </c>
      <c r="N904" s="62" t="str">
        <f t="shared" si="162"/>
        <v/>
      </c>
      <c r="O904" s="119"/>
      <c r="P904" s="64" t="str">
        <f t="shared" si="156"/>
        <v/>
      </c>
      <c r="Q904" s="65"/>
      <c r="R904" s="66"/>
      <c r="S904" s="67" t="str">
        <f t="shared" si="157"/>
        <v/>
      </c>
      <c r="T904" s="68" t="str">
        <f t="shared" si="160"/>
        <v>Sin Iniciar</v>
      </c>
      <c r="U904" s="650" t="str">
        <f t="shared" si="161"/>
        <v>6</v>
      </c>
      <c r="V904" s="120"/>
      <c r="W904" s="71">
        <f t="shared" si="158"/>
        <v>1</v>
      </c>
      <c r="X904" s="703"/>
    </row>
    <row r="905" spans="1:24" s="5" customFormat="1" ht="29.25" hidden="1" customHeight="1" outlineLevel="2" thickBot="1" x14ac:dyDescent="0.3">
      <c r="A905" s="763"/>
      <c r="B905" s="766"/>
      <c r="C905" s="310" t="s">
        <v>896</v>
      </c>
      <c r="D905" s="311"/>
      <c r="E905" s="311"/>
      <c r="F905" s="312"/>
      <c r="G905" s="320" t="s">
        <v>1391</v>
      </c>
      <c r="H905" s="310" t="s">
        <v>372</v>
      </c>
      <c r="I905" s="527"/>
      <c r="J905" s="314">
        <v>1</v>
      </c>
      <c r="K905" s="571"/>
      <c r="L905" s="572"/>
      <c r="M905" s="221" t="str">
        <f t="shared" si="159"/>
        <v/>
      </c>
      <c r="N905" s="62" t="str">
        <f t="shared" si="162"/>
        <v/>
      </c>
      <c r="O905" s="119"/>
      <c r="P905" s="64" t="str">
        <f t="shared" ref="P905:P968" si="163">+IF(N905="","",IFERROR(IF(MONTH($C$2)&lt;MONTH(D905),"",IF(E905&lt;$C$2,1,IF(D905&lt;$C$2,($C$2-D905)/(E905-D905),0))),0))</f>
        <v/>
      </c>
      <c r="Q905" s="65"/>
      <c r="R905" s="66"/>
      <c r="S905" s="67" t="str">
        <f t="shared" ref="S905:S968" si="164">IF(P905="","",IF(Q905&gt;P905,1,(Q905/P905)))</f>
        <v/>
      </c>
      <c r="T905" s="68" t="str">
        <f t="shared" si="160"/>
        <v>Sin Iniciar</v>
      </c>
      <c r="U905" s="650" t="str">
        <f t="shared" si="161"/>
        <v>6</v>
      </c>
      <c r="V905" s="120"/>
      <c r="W905" s="71">
        <f t="shared" si="158"/>
        <v>1</v>
      </c>
      <c r="X905" s="703"/>
    </row>
    <row r="906" spans="1:24" s="5" customFormat="1" ht="29.25" hidden="1" customHeight="1" outlineLevel="2" thickBot="1" x14ac:dyDescent="0.3">
      <c r="A906" s="763"/>
      <c r="B906" s="766"/>
      <c r="C906" s="310" t="s">
        <v>896</v>
      </c>
      <c r="D906" s="311"/>
      <c r="E906" s="311"/>
      <c r="F906" s="312"/>
      <c r="G906" s="320" t="s">
        <v>1392</v>
      </c>
      <c r="H906" s="310" t="s">
        <v>372</v>
      </c>
      <c r="I906" s="527"/>
      <c r="J906" s="314">
        <v>2</v>
      </c>
      <c r="K906" s="571"/>
      <c r="L906" s="572"/>
      <c r="M906" s="221" t="str">
        <f t="shared" si="159"/>
        <v/>
      </c>
      <c r="N906" s="62" t="str">
        <f t="shared" si="162"/>
        <v/>
      </c>
      <c r="O906" s="119"/>
      <c r="P906" s="64" t="str">
        <f t="shared" si="163"/>
        <v/>
      </c>
      <c r="Q906" s="65"/>
      <c r="R906" s="66"/>
      <c r="S906" s="67" t="str">
        <f t="shared" si="164"/>
        <v/>
      </c>
      <c r="T906" s="68" t="str">
        <f t="shared" si="160"/>
        <v>Sin Iniciar</v>
      </c>
      <c r="U906" s="650" t="str">
        <f t="shared" si="161"/>
        <v>6</v>
      </c>
      <c r="V906" s="120"/>
      <c r="W906" s="71">
        <f t="shared" si="158"/>
        <v>1</v>
      </c>
      <c r="X906" s="703"/>
    </row>
    <row r="907" spans="1:24" s="5" customFormat="1" ht="29.25" hidden="1" customHeight="1" outlineLevel="2" thickBot="1" x14ac:dyDescent="0.3">
      <c r="A907" s="763"/>
      <c r="B907" s="766"/>
      <c r="C907" s="310" t="s">
        <v>896</v>
      </c>
      <c r="D907" s="311"/>
      <c r="E907" s="311"/>
      <c r="F907" s="312"/>
      <c r="G907" s="320" t="s">
        <v>1393</v>
      </c>
      <c r="H907" s="310" t="s">
        <v>372</v>
      </c>
      <c r="I907" s="527"/>
      <c r="J907" s="314">
        <v>2</v>
      </c>
      <c r="K907" s="571"/>
      <c r="L907" s="572"/>
      <c r="M907" s="221" t="str">
        <f t="shared" si="159"/>
        <v/>
      </c>
      <c r="N907" s="62" t="str">
        <f t="shared" si="162"/>
        <v/>
      </c>
      <c r="O907" s="119"/>
      <c r="P907" s="64" t="str">
        <f t="shared" si="163"/>
        <v/>
      </c>
      <c r="Q907" s="65"/>
      <c r="R907" s="66"/>
      <c r="S907" s="67" t="str">
        <f t="shared" si="164"/>
        <v/>
      </c>
      <c r="T907" s="68" t="str">
        <f t="shared" si="160"/>
        <v>Sin Iniciar</v>
      </c>
      <c r="U907" s="650" t="str">
        <f t="shared" si="161"/>
        <v>6</v>
      </c>
      <c r="V907" s="120"/>
      <c r="W907" s="71">
        <f t="shared" si="158"/>
        <v>1</v>
      </c>
      <c r="X907" s="703"/>
    </row>
    <row r="908" spans="1:24" s="5" customFormat="1" ht="29.25" hidden="1" customHeight="1" outlineLevel="2" thickBot="1" x14ac:dyDescent="0.3">
      <c r="A908" s="763"/>
      <c r="B908" s="766"/>
      <c r="C908" s="310" t="s">
        <v>896</v>
      </c>
      <c r="D908" s="311"/>
      <c r="E908" s="311"/>
      <c r="F908" s="312"/>
      <c r="G908" s="320" t="s">
        <v>1394</v>
      </c>
      <c r="H908" s="310" t="s">
        <v>372</v>
      </c>
      <c r="I908" s="527"/>
      <c r="J908" s="314">
        <v>2</v>
      </c>
      <c r="K908" s="571"/>
      <c r="L908" s="572"/>
      <c r="M908" s="221" t="str">
        <f t="shared" si="159"/>
        <v/>
      </c>
      <c r="N908" s="62" t="str">
        <f t="shared" si="162"/>
        <v/>
      </c>
      <c r="O908" s="119"/>
      <c r="P908" s="64" t="str">
        <f t="shared" si="163"/>
        <v/>
      </c>
      <c r="Q908" s="65"/>
      <c r="R908" s="66"/>
      <c r="S908" s="67" t="str">
        <f t="shared" si="164"/>
        <v/>
      </c>
      <c r="T908" s="68" t="str">
        <f t="shared" si="160"/>
        <v>Sin Iniciar</v>
      </c>
      <c r="U908" s="650" t="str">
        <f t="shared" si="161"/>
        <v>6</v>
      </c>
      <c r="V908" s="120"/>
      <c r="W908" s="71">
        <f t="shared" si="158"/>
        <v>1</v>
      </c>
      <c r="X908" s="703"/>
    </row>
    <row r="909" spans="1:24" s="5" customFormat="1" ht="29.25" hidden="1" customHeight="1" outlineLevel="2" thickBot="1" x14ac:dyDescent="0.3">
      <c r="A909" s="763"/>
      <c r="B909" s="766"/>
      <c r="C909" s="310" t="s">
        <v>896</v>
      </c>
      <c r="D909" s="311"/>
      <c r="E909" s="311"/>
      <c r="F909" s="312"/>
      <c r="G909" s="320" t="s">
        <v>1395</v>
      </c>
      <c r="H909" s="310" t="s">
        <v>372</v>
      </c>
      <c r="I909" s="527"/>
      <c r="J909" s="314">
        <v>1</v>
      </c>
      <c r="K909" s="571"/>
      <c r="L909" s="572"/>
      <c r="M909" s="221" t="str">
        <f t="shared" si="159"/>
        <v/>
      </c>
      <c r="N909" s="62" t="str">
        <f t="shared" si="162"/>
        <v/>
      </c>
      <c r="O909" s="119"/>
      <c r="P909" s="64" t="str">
        <f t="shared" si="163"/>
        <v/>
      </c>
      <c r="Q909" s="65"/>
      <c r="R909" s="66"/>
      <c r="S909" s="67" t="str">
        <f t="shared" si="164"/>
        <v/>
      </c>
      <c r="T909" s="68" t="str">
        <f t="shared" si="160"/>
        <v>Sin Iniciar</v>
      </c>
      <c r="U909" s="650" t="str">
        <f t="shared" si="161"/>
        <v>6</v>
      </c>
      <c r="V909" s="120"/>
      <c r="W909" s="71">
        <f t="shared" si="158"/>
        <v>1</v>
      </c>
      <c r="X909" s="703"/>
    </row>
    <row r="910" spans="1:24" s="5" customFormat="1" ht="29.25" hidden="1" customHeight="1" outlineLevel="2" thickBot="1" x14ac:dyDescent="0.3">
      <c r="A910" s="763"/>
      <c r="B910" s="766"/>
      <c r="C910" s="310" t="s">
        <v>896</v>
      </c>
      <c r="D910" s="311"/>
      <c r="E910" s="311"/>
      <c r="F910" s="312"/>
      <c r="G910" s="320" t="s">
        <v>1396</v>
      </c>
      <c r="H910" s="310" t="s">
        <v>372</v>
      </c>
      <c r="I910" s="527"/>
      <c r="J910" s="314">
        <v>1</v>
      </c>
      <c r="K910" s="571"/>
      <c r="L910" s="572"/>
      <c r="M910" s="221" t="str">
        <f t="shared" si="159"/>
        <v/>
      </c>
      <c r="N910" s="62" t="str">
        <f t="shared" si="162"/>
        <v/>
      </c>
      <c r="O910" s="119"/>
      <c r="P910" s="64" t="str">
        <f t="shared" si="163"/>
        <v/>
      </c>
      <c r="Q910" s="65"/>
      <c r="R910" s="66"/>
      <c r="S910" s="67" t="str">
        <f t="shared" si="164"/>
        <v/>
      </c>
      <c r="T910" s="68" t="str">
        <f t="shared" si="160"/>
        <v>Sin Iniciar</v>
      </c>
      <c r="U910" s="650" t="str">
        <f t="shared" si="161"/>
        <v>6</v>
      </c>
      <c r="V910" s="120"/>
      <c r="W910" s="71">
        <f t="shared" si="158"/>
        <v>1</v>
      </c>
      <c r="X910" s="703"/>
    </row>
    <row r="911" spans="1:24" s="5" customFormat="1" ht="29.25" hidden="1" customHeight="1" outlineLevel="2" thickBot="1" x14ac:dyDescent="0.3">
      <c r="A911" s="763"/>
      <c r="B911" s="766"/>
      <c r="C911" s="310" t="s">
        <v>896</v>
      </c>
      <c r="D911" s="311"/>
      <c r="E911" s="311"/>
      <c r="F911" s="312"/>
      <c r="G911" s="320" t="s">
        <v>1397</v>
      </c>
      <c r="H911" s="310" t="s">
        <v>372</v>
      </c>
      <c r="I911" s="527"/>
      <c r="J911" s="314">
        <v>10</v>
      </c>
      <c r="K911" s="571"/>
      <c r="L911" s="572"/>
      <c r="M911" s="221" t="str">
        <f t="shared" si="159"/>
        <v/>
      </c>
      <c r="N911" s="62" t="str">
        <f t="shared" si="162"/>
        <v/>
      </c>
      <c r="O911" s="119"/>
      <c r="P911" s="64" t="str">
        <f t="shared" si="163"/>
        <v/>
      </c>
      <c r="Q911" s="65"/>
      <c r="R911" s="66"/>
      <c r="S911" s="67" t="str">
        <f t="shared" si="164"/>
        <v/>
      </c>
      <c r="T911" s="68" t="str">
        <f t="shared" si="160"/>
        <v>Sin Iniciar</v>
      </c>
      <c r="U911" s="650" t="str">
        <f t="shared" si="161"/>
        <v>6</v>
      </c>
      <c r="V911" s="120"/>
      <c r="W911" s="71">
        <f t="shared" si="158"/>
        <v>1</v>
      </c>
      <c r="X911" s="703"/>
    </row>
    <row r="912" spans="1:24" s="5" customFormat="1" ht="29.25" hidden="1" customHeight="1" outlineLevel="2" thickBot="1" x14ac:dyDescent="0.3">
      <c r="A912" s="763"/>
      <c r="B912" s="766"/>
      <c r="C912" s="310" t="s">
        <v>896</v>
      </c>
      <c r="D912" s="311"/>
      <c r="E912" s="311"/>
      <c r="F912" s="312"/>
      <c r="G912" s="320" t="s">
        <v>1398</v>
      </c>
      <c r="H912" s="310" t="s">
        <v>372</v>
      </c>
      <c r="I912" s="527"/>
      <c r="J912" s="314">
        <v>5</v>
      </c>
      <c r="K912" s="571"/>
      <c r="L912" s="572"/>
      <c r="M912" s="221" t="str">
        <f t="shared" si="159"/>
        <v/>
      </c>
      <c r="N912" s="62" t="str">
        <f t="shared" si="162"/>
        <v/>
      </c>
      <c r="O912" s="119"/>
      <c r="P912" s="64" t="str">
        <f t="shared" si="163"/>
        <v/>
      </c>
      <c r="Q912" s="65"/>
      <c r="R912" s="66"/>
      <c r="S912" s="67" t="str">
        <f t="shared" si="164"/>
        <v/>
      </c>
      <c r="T912" s="68" t="str">
        <f t="shared" si="160"/>
        <v>Sin Iniciar</v>
      </c>
      <c r="U912" s="650" t="str">
        <f t="shared" si="161"/>
        <v>6</v>
      </c>
      <c r="V912" s="120"/>
      <c r="W912" s="71">
        <f t="shared" si="158"/>
        <v>1</v>
      </c>
      <c r="X912" s="703"/>
    </row>
    <row r="913" spans="1:24" s="5" customFormat="1" ht="29.25" hidden="1" customHeight="1" outlineLevel="2" thickBot="1" x14ac:dyDescent="0.3">
      <c r="A913" s="763"/>
      <c r="B913" s="766"/>
      <c r="C913" s="310" t="s">
        <v>896</v>
      </c>
      <c r="D913" s="311"/>
      <c r="E913" s="311"/>
      <c r="F913" s="312"/>
      <c r="G913" s="320" t="s">
        <v>1399</v>
      </c>
      <c r="H913" s="310" t="s">
        <v>372</v>
      </c>
      <c r="I913" s="527"/>
      <c r="J913" s="314">
        <v>2</v>
      </c>
      <c r="K913" s="571"/>
      <c r="L913" s="572"/>
      <c r="M913" s="221" t="str">
        <f t="shared" si="159"/>
        <v/>
      </c>
      <c r="N913" s="62" t="str">
        <f t="shared" si="162"/>
        <v/>
      </c>
      <c r="O913" s="119"/>
      <c r="P913" s="64" t="str">
        <f t="shared" si="163"/>
        <v/>
      </c>
      <c r="Q913" s="65"/>
      <c r="R913" s="66"/>
      <c r="S913" s="67" t="str">
        <f t="shared" si="164"/>
        <v/>
      </c>
      <c r="T913" s="68" t="str">
        <f t="shared" si="160"/>
        <v>Sin Iniciar</v>
      </c>
      <c r="U913" s="650" t="str">
        <f t="shared" si="161"/>
        <v>6</v>
      </c>
      <c r="V913" s="120"/>
      <c r="W913" s="71">
        <f t="shared" si="158"/>
        <v>1</v>
      </c>
      <c r="X913" s="703"/>
    </row>
    <row r="914" spans="1:24" s="5" customFormat="1" ht="29.25" hidden="1" customHeight="1" outlineLevel="2" thickBot="1" x14ac:dyDescent="0.3">
      <c r="A914" s="763"/>
      <c r="B914" s="766"/>
      <c r="C914" s="310" t="s">
        <v>896</v>
      </c>
      <c r="D914" s="311"/>
      <c r="E914" s="311"/>
      <c r="F914" s="312"/>
      <c r="G914" s="320" t="s">
        <v>1400</v>
      </c>
      <c r="H914" s="310" t="s">
        <v>372</v>
      </c>
      <c r="I914" s="527"/>
      <c r="J914" s="314">
        <v>1</v>
      </c>
      <c r="K914" s="571"/>
      <c r="L914" s="572"/>
      <c r="M914" s="221" t="str">
        <f t="shared" si="159"/>
        <v/>
      </c>
      <c r="N914" s="62" t="str">
        <f t="shared" si="162"/>
        <v/>
      </c>
      <c r="O914" s="119"/>
      <c r="P914" s="64" t="str">
        <f t="shared" si="163"/>
        <v/>
      </c>
      <c r="Q914" s="65"/>
      <c r="R914" s="66"/>
      <c r="S914" s="67" t="str">
        <f t="shared" si="164"/>
        <v/>
      </c>
      <c r="T914" s="68" t="str">
        <f t="shared" si="160"/>
        <v>Sin Iniciar</v>
      </c>
      <c r="U914" s="650" t="str">
        <f t="shared" si="161"/>
        <v>6</v>
      </c>
      <c r="V914" s="120"/>
      <c r="W914" s="71">
        <f t="shared" si="158"/>
        <v>1</v>
      </c>
      <c r="X914" s="703"/>
    </row>
    <row r="915" spans="1:24" s="5" customFormat="1" ht="29.25" hidden="1" customHeight="1" outlineLevel="2" thickBot="1" x14ac:dyDescent="0.3">
      <c r="A915" s="763"/>
      <c r="B915" s="766"/>
      <c r="C915" s="310" t="s">
        <v>896</v>
      </c>
      <c r="D915" s="311"/>
      <c r="E915" s="311"/>
      <c r="F915" s="312"/>
      <c r="G915" s="320" t="s">
        <v>1401</v>
      </c>
      <c r="H915" s="310" t="s">
        <v>372</v>
      </c>
      <c r="I915" s="527"/>
      <c r="J915" s="314">
        <v>1</v>
      </c>
      <c r="K915" s="571"/>
      <c r="L915" s="572"/>
      <c r="M915" s="221" t="str">
        <f t="shared" si="159"/>
        <v/>
      </c>
      <c r="N915" s="62" t="str">
        <f t="shared" si="162"/>
        <v/>
      </c>
      <c r="O915" s="119"/>
      <c r="P915" s="64" t="str">
        <f t="shared" si="163"/>
        <v/>
      </c>
      <c r="Q915" s="65"/>
      <c r="R915" s="66"/>
      <c r="S915" s="67" t="str">
        <f t="shared" si="164"/>
        <v/>
      </c>
      <c r="T915" s="68" t="str">
        <f t="shared" si="160"/>
        <v>Sin Iniciar</v>
      </c>
      <c r="U915" s="650" t="str">
        <f t="shared" si="161"/>
        <v>6</v>
      </c>
      <c r="V915" s="120"/>
      <c r="W915" s="71">
        <f t="shared" si="158"/>
        <v>1</v>
      </c>
      <c r="X915" s="703"/>
    </row>
    <row r="916" spans="1:24" s="5" customFormat="1" ht="29.25" hidden="1" customHeight="1" outlineLevel="2" thickBot="1" x14ac:dyDescent="0.3">
      <c r="A916" s="763"/>
      <c r="B916" s="766"/>
      <c r="C916" s="310" t="s">
        <v>896</v>
      </c>
      <c r="D916" s="311"/>
      <c r="E916" s="311"/>
      <c r="F916" s="312"/>
      <c r="G916" s="320" t="s">
        <v>1402</v>
      </c>
      <c r="H916" s="310" t="s">
        <v>372</v>
      </c>
      <c r="I916" s="527"/>
      <c r="J916" s="314">
        <v>1</v>
      </c>
      <c r="K916" s="571"/>
      <c r="L916" s="572"/>
      <c r="M916" s="221" t="str">
        <f t="shared" si="159"/>
        <v/>
      </c>
      <c r="N916" s="62" t="str">
        <f t="shared" si="162"/>
        <v/>
      </c>
      <c r="O916" s="119"/>
      <c r="P916" s="64" t="str">
        <f t="shared" si="163"/>
        <v/>
      </c>
      <c r="Q916" s="65"/>
      <c r="R916" s="66"/>
      <c r="S916" s="67" t="str">
        <f t="shared" si="164"/>
        <v/>
      </c>
      <c r="T916" s="68" t="str">
        <f t="shared" si="160"/>
        <v>Sin Iniciar</v>
      </c>
      <c r="U916" s="650" t="str">
        <f t="shared" si="161"/>
        <v>6</v>
      </c>
      <c r="V916" s="120"/>
      <c r="W916" s="71">
        <f t="shared" si="158"/>
        <v>1</v>
      </c>
      <c r="X916" s="703"/>
    </row>
    <row r="917" spans="1:24" s="5" customFormat="1" ht="29.25" hidden="1" customHeight="1" outlineLevel="2" thickBot="1" x14ac:dyDescent="0.3">
      <c r="A917" s="763"/>
      <c r="B917" s="766"/>
      <c r="C917" s="310" t="s">
        <v>896</v>
      </c>
      <c r="D917" s="311"/>
      <c r="E917" s="311"/>
      <c r="F917" s="312"/>
      <c r="G917" s="320" t="s">
        <v>1403</v>
      </c>
      <c r="H917" s="310" t="s">
        <v>372</v>
      </c>
      <c r="I917" s="527"/>
      <c r="J917" s="314" t="s">
        <v>1404</v>
      </c>
      <c r="K917" s="571"/>
      <c r="L917" s="572"/>
      <c r="M917" s="221" t="str">
        <f t="shared" si="159"/>
        <v/>
      </c>
      <c r="N917" s="62" t="str">
        <f t="shared" si="162"/>
        <v/>
      </c>
      <c r="O917" s="119"/>
      <c r="P917" s="64" t="str">
        <f t="shared" si="163"/>
        <v/>
      </c>
      <c r="Q917" s="65"/>
      <c r="R917" s="66"/>
      <c r="S917" s="67" t="str">
        <f t="shared" si="164"/>
        <v/>
      </c>
      <c r="T917" s="68" t="str">
        <f t="shared" si="160"/>
        <v>Sin Iniciar</v>
      </c>
      <c r="U917" s="650" t="str">
        <f t="shared" si="161"/>
        <v>6</v>
      </c>
      <c r="V917" s="120"/>
      <c r="W917" s="71">
        <f t="shared" si="158"/>
        <v>1</v>
      </c>
      <c r="X917" s="703"/>
    </row>
    <row r="918" spans="1:24" s="5" customFormat="1" ht="29.25" hidden="1" customHeight="1" outlineLevel="2" thickBot="1" x14ac:dyDescent="0.3">
      <c r="A918" s="763"/>
      <c r="B918" s="766"/>
      <c r="C918" s="310" t="s">
        <v>896</v>
      </c>
      <c r="D918" s="311"/>
      <c r="E918" s="311"/>
      <c r="F918" s="312"/>
      <c r="G918" s="320" t="s">
        <v>1405</v>
      </c>
      <c r="H918" s="310" t="s">
        <v>372</v>
      </c>
      <c r="I918" s="527"/>
      <c r="J918" s="314" t="s">
        <v>1406</v>
      </c>
      <c r="K918" s="571"/>
      <c r="L918" s="572"/>
      <c r="M918" s="221" t="str">
        <f t="shared" si="159"/>
        <v/>
      </c>
      <c r="N918" s="62" t="str">
        <f t="shared" si="162"/>
        <v/>
      </c>
      <c r="O918" s="119"/>
      <c r="P918" s="64" t="str">
        <f t="shared" si="163"/>
        <v/>
      </c>
      <c r="Q918" s="65"/>
      <c r="R918" s="66"/>
      <c r="S918" s="67" t="str">
        <f t="shared" si="164"/>
        <v/>
      </c>
      <c r="T918" s="68" t="str">
        <f t="shared" si="160"/>
        <v>Sin Iniciar</v>
      </c>
      <c r="U918" s="650" t="str">
        <f t="shared" si="161"/>
        <v>6</v>
      </c>
      <c r="V918" s="120"/>
      <c r="W918" s="71">
        <f t="shared" si="158"/>
        <v>1</v>
      </c>
      <c r="X918" s="703"/>
    </row>
    <row r="919" spans="1:24" s="5" customFormat="1" ht="29.25" hidden="1" customHeight="1" outlineLevel="2" thickBot="1" x14ac:dyDescent="0.3">
      <c r="A919" s="763"/>
      <c r="B919" s="766"/>
      <c r="C919" s="310" t="s">
        <v>896</v>
      </c>
      <c r="D919" s="311"/>
      <c r="E919" s="311"/>
      <c r="F919" s="312"/>
      <c r="G919" s="320" t="s">
        <v>1407</v>
      </c>
      <c r="H919" s="310" t="s">
        <v>372</v>
      </c>
      <c r="I919" s="527"/>
      <c r="J919" s="314" t="s">
        <v>1406</v>
      </c>
      <c r="K919" s="571"/>
      <c r="L919" s="572"/>
      <c r="M919" s="221" t="str">
        <f t="shared" si="159"/>
        <v/>
      </c>
      <c r="N919" s="62" t="str">
        <f t="shared" si="162"/>
        <v/>
      </c>
      <c r="O919" s="119"/>
      <c r="P919" s="64" t="str">
        <f t="shared" si="163"/>
        <v/>
      </c>
      <c r="Q919" s="65"/>
      <c r="R919" s="66"/>
      <c r="S919" s="67" t="str">
        <f t="shared" si="164"/>
        <v/>
      </c>
      <c r="T919" s="68" t="str">
        <f t="shared" si="160"/>
        <v>Sin Iniciar</v>
      </c>
      <c r="U919" s="650" t="str">
        <f t="shared" si="161"/>
        <v>6</v>
      </c>
      <c r="V919" s="120"/>
      <c r="W919" s="71">
        <f t="shared" si="158"/>
        <v>1</v>
      </c>
      <c r="X919" s="703"/>
    </row>
    <row r="920" spans="1:24" s="5" customFormat="1" ht="29.25" hidden="1" customHeight="1" outlineLevel="2" thickBot="1" x14ac:dyDescent="0.3">
      <c r="A920" s="763"/>
      <c r="B920" s="766"/>
      <c r="C920" s="310" t="s">
        <v>896</v>
      </c>
      <c r="D920" s="311"/>
      <c r="E920" s="311"/>
      <c r="F920" s="312"/>
      <c r="G920" s="320" t="s">
        <v>1408</v>
      </c>
      <c r="H920" s="310" t="s">
        <v>372</v>
      </c>
      <c r="I920" s="527"/>
      <c r="J920" s="314" t="s">
        <v>1409</v>
      </c>
      <c r="K920" s="571"/>
      <c r="L920" s="572"/>
      <c r="M920" s="221" t="str">
        <f t="shared" si="159"/>
        <v/>
      </c>
      <c r="N920" s="62" t="str">
        <f t="shared" si="162"/>
        <v/>
      </c>
      <c r="O920" s="119"/>
      <c r="P920" s="64" t="str">
        <f t="shared" si="163"/>
        <v/>
      </c>
      <c r="Q920" s="65"/>
      <c r="R920" s="66"/>
      <c r="S920" s="67" t="str">
        <f t="shared" si="164"/>
        <v/>
      </c>
      <c r="T920" s="68" t="str">
        <f t="shared" si="160"/>
        <v>Sin Iniciar</v>
      </c>
      <c r="U920" s="650" t="str">
        <f t="shared" si="161"/>
        <v>6</v>
      </c>
      <c r="V920" s="120"/>
      <c r="W920" s="71">
        <f t="shared" si="158"/>
        <v>1</v>
      </c>
      <c r="X920" s="703"/>
    </row>
    <row r="921" spans="1:24" s="5" customFormat="1" ht="29.25" hidden="1" customHeight="1" outlineLevel="2" thickBot="1" x14ac:dyDescent="0.3">
      <c r="A921" s="763"/>
      <c r="B921" s="766"/>
      <c r="C921" s="310" t="s">
        <v>896</v>
      </c>
      <c r="D921" s="311"/>
      <c r="E921" s="311"/>
      <c r="F921" s="312"/>
      <c r="G921" s="320" t="s">
        <v>1410</v>
      </c>
      <c r="H921" s="310" t="s">
        <v>372</v>
      </c>
      <c r="I921" s="527"/>
      <c r="J921" s="314" t="s">
        <v>1411</v>
      </c>
      <c r="K921" s="571"/>
      <c r="L921" s="572"/>
      <c r="M921" s="221" t="str">
        <f t="shared" si="159"/>
        <v/>
      </c>
      <c r="N921" s="62" t="str">
        <f t="shared" si="162"/>
        <v/>
      </c>
      <c r="O921" s="119"/>
      <c r="P921" s="64" t="str">
        <f t="shared" si="163"/>
        <v/>
      </c>
      <c r="Q921" s="65"/>
      <c r="R921" s="66"/>
      <c r="S921" s="67" t="str">
        <f t="shared" si="164"/>
        <v/>
      </c>
      <c r="T921" s="68" t="str">
        <f t="shared" si="160"/>
        <v>Sin Iniciar</v>
      </c>
      <c r="U921" s="650" t="str">
        <f t="shared" si="161"/>
        <v>6</v>
      </c>
      <c r="V921" s="120"/>
      <c r="W921" s="71">
        <f t="shared" si="158"/>
        <v>1</v>
      </c>
      <c r="X921" s="703"/>
    </row>
    <row r="922" spans="1:24" s="5" customFormat="1" ht="29.25" hidden="1" customHeight="1" outlineLevel="2" thickBot="1" x14ac:dyDescent="0.3">
      <c r="A922" s="763"/>
      <c r="B922" s="766"/>
      <c r="C922" s="310" t="s">
        <v>896</v>
      </c>
      <c r="D922" s="311"/>
      <c r="E922" s="311"/>
      <c r="F922" s="312"/>
      <c r="G922" s="320" t="s">
        <v>1412</v>
      </c>
      <c r="H922" s="310" t="s">
        <v>372</v>
      </c>
      <c r="I922" s="527"/>
      <c r="J922" s="314" t="s">
        <v>1411</v>
      </c>
      <c r="K922" s="571"/>
      <c r="L922" s="572"/>
      <c r="M922" s="221" t="str">
        <f t="shared" si="159"/>
        <v/>
      </c>
      <c r="N922" s="62" t="str">
        <f t="shared" si="162"/>
        <v/>
      </c>
      <c r="O922" s="119"/>
      <c r="P922" s="64" t="str">
        <f t="shared" si="163"/>
        <v/>
      </c>
      <c r="Q922" s="65"/>
      <c r="R922" s="66"/>
      <c r="S922" s="67" t="str">
        <f t="shared" si="164"/>
        <v/>
      </c>
      <c r="T922" s="68" t="str">
        <f t="shared" si="160"/>
        <v>Sin Iniciar</v>
      </c>
      <c r="U922" s="650" t="str">
        <f t="shared" si="161"/>
        <v>6</v>
      </c>
      <c r="V922" s="120"/>
      <c r="W922" s="71">
        <f t="shared" si="158"/>
        <v>1</v>
      </c>
      <c r="X922" s="703"/>
    </row>
    <row r="923" spans="1:24" s="5" customFormat="1" ht="29.25" hidden="1" customHeight="1" outlineLevel="2" thickBot="1" x14ac:dyDescent="0.3">
      <c r="A923" s="763"/>
      <c r="B923" s="766"/>
      <c r="C923" s="310" t="s">
        <v>896</v>
      </c>
      <c r="D923" s="311"/>
      <c r="E923" s="311"/>
      <c r="F923" s="312"/>
      <c r="G923" s="320" t="s">
        <v>1413</v>
      </c>
      <c r="H923" s="310" t="s">
        <v>372</v>
      </c>
      <c r="I923" s="527"/>
      <c r="J923" s="314" t="s">
        <v>1411</v>
      </c>
      <c r="K923" s="571"/>
      <c r="L923" s="572"/>
      <c r="M923" s="221" t="str">
        <f t="shared" si="159"/>
        <v/>
      </c>
      <c r="N923" s="62" t="str">
        <f t="shared" si="162"/>
        <v/>
      </c>
      <c r="O923" s="119"/>
      <c r="P923" s="64" t="str">
        <f t="shared" si="163"/>
        <v/>
      </c>
      <c r="Q923" s="65"/>
      <c r="R923" s="66"/>
      <c r="S923" s="67" t="str">
        <f t="shared" si="164"/>
        <v/>
      </c>
      <c r="T923" s="68" t="str">
        <f t="shared" si="160"/>
        <v>Sin Iniciar</v>
      </c>
      <c r="U923" s="650" t="str">
        <f t="shared" si="161"/>
        <v>6</v>
      </c>
      <c r="V923" s="120"/>
      <c r="W923" s="71">
        <f t="shared" ref="W923:W986" si="165">1-R923</f>
        <v>1</v>
      </c>
      <c r="X923" s="703"/>
    </row>
    <row r="924" spans="1:24" s="5" customFormat="1" ht="29.25" hidden="1" customHeight="1" outlineLevel="2" thickBot="1" x14ac:dyDescent="0.3">
      <c r="A924" s="763"/>
      <c r="B924" s="766"/>
      <c r="C924" s="310" t="s">
        <v>896</v>
      </c>
      <c r="D924" s="311"/>
      <c r="E924" s="311"/>
      <c r="F924" s="312"/>
      <c r="G924" s="320" t="s">
        <v>1414</v>
      </c>
      <c r="H924" s="310" t="s">
        <v>372</v>
      </c>
      <c r="I924" s="527"/>
      <c r="J924" s="314" t="s">
        <v>1411</v>
      </c>
      <c r="K924" s="571"/>
      <c r="L924" s="572"/>
      <c r="M924" s="221" t="str">
        <f t="shared" si="159"/>
        <v/>
      </c>
      <c r="N924" s="62" t="str">
        <f t="shared" si="162"/>
        <v/>
      </c>
      <c r="O924" s="119"/>
      <c r="P924" s="64" t="str">
        <f t="shared" si="163"/>
        <v/>
      </c>
      <c r="Q924" s="65"/>
      <c r="R924" s="66"/>
      <c r="S924" s="67" t="str">
        <f t="shared" si="164"/>
        <v/>
      </c>
      <c r="T924" s="68" t="str">
        <f t="shared" si="160"/>
        <v>Sin Iniciar</v>
      </c>
      <c r="U924" s="650" t="str">
        <f t="shared" si="161"/>
        <v>6</v>
      </c>
      <c r="V924" s="120"/>
      <c r="W924" s="71">
        <f t="shared" si="165"/>
        <v>1</v>
      </c>
      <c r="X924" s="703"/>
    </row>
    <row r="925" spans="1:24" s="5" customFormat="1" ht="29.25" hidden="1" customHeight="1" outlineLevel="2" thickBot="1" x14ac:dyDescent="0.3">
      <c r="A925" s="763"/>
      <c r="B925" s="766"/>
      <c r="C925" s="310" t="s">
        <v>896</v>
      </c>
      <c r="D925" s="311"/>
      <c r="E925" s="311"/>
      <c r="F925" s="312"/>
      <c r="G925" s="320" t="s">
        <v>1415</v>
      </c>
      <c r="H925" s="310" t="s">
        <v>372</v>
      </c>
      <c r="I925" s="527"/>
      <c r="J925" s="314" t="s">
        <v>1411</v>
      </c>
      <c r="K925" s="571"/>
      <c r="L925" s="572"/>
      <c r="M925" s="221" t="str">
        <f t="shared" si="159"/>
        <v/>
      </c>
      <c r="N925" s="62" t="str">
        <f t="shared" si="162"/>
        <v/>
      </c>
      <c r="O925" s="119"/>
      <c r="P925" s="64" t="str">
        <f t="shared" si="163"/>
        <v/>
      </c>
      <c r="Q925" s="65"/>
      <c r="R925" s="66"/>
      <c r="S925" s="67" t="str">
        <f t="shared" si="164"/>
        <v/>
      </c>
      <c r="T925" s="68" t="str">
        <f t="shared" si="160"/>
        <v>Sin Iniciar</v>
      </c>
      <c r="U925" s="650" t="str">
        <f t="shared" si="161"/>
        <v>6</v>
      </c>
      <c r="V925" s="120"/>
      <c r="W925" s="71">
        <f t="shared" si="165"/>
        <v>1</v>
      </c>
      <c r="X925" s="703"/>
    </row>
    <row r="926" spans="1:24" s="5" customFormat="1" ht="29.25" hidden="1" customHeight="1" outlineLevel="2" thickBot="1" x14ac:dyDescent="0.3">
      <c r="A926" s="763"/>
      <c r="B926" s="766"/>
      <c r="C926" s="310" t="s">
        <v>896</v>
      </c>
      <c r="D926" s="311"/>
      <c r="E926" s="311"/>
      <c r="F926" s="312"/>
      <c r="G926" s="320" t="s">
        <v>1416</v>
      </c>
      <c r="H926" s="310" t="s">
        <v>372</v>
      </c>
      <c r="I926" s="527"/>
      <c r="J926" s="314" t="s">
        <v>1417</v>
      </c>
      <c r="K926" s="571"/>
      <c r="L926" s="572"/>
      <c r="M926" s="221" t="str">
        <f t="shared" si="159"/>
        <v/>
      </c>
      <c r="N926" s="62" t="str">
        <f t="shared" si="162"/>
        <v/>
      </c>
      <c r="O926" s="119"/>
      <c r="P926" s="64" t="str">
        <f t="shared" si="163"/>
        <v/>
      </c>
      <c r="Q926" s="65"/>
      <c r="R926" s="66"/>
      <c r="S926" s="67" t="str">
        <f t="shared" si="164"/>
        <v/>
      </c>
      <c r="T926" s="68" t="str">
        <f t="shared" si="160"/>
        <v>Sin Iniciar</v>
      </c>
      <c r="U926" s="650" t="str">
        <f t="shared" si="161"/>
        <v>6</v>
      </c>
      <c r="V926" s="120"/>
      <c r="W926" s="71">
        <f t="shared" si="165"/>
        <v>1</v>
      </c>
      <c r="X926" s="703"/>
    </row>
    <row r="927" spans="1:24" s="5" customFormat="1" ht="29.25" hidden="1" customHeight="1" outlineLevel="2" thickBot="1" x14ac:dyDescent="0.3">
      <c r="A927" s="763"/>
      <c r="B927" s="766"/>
      <c r="C927" s="310" t="s">
        <v>896</v>
      </c>
      <c r="D927" s="311"/>
      <c r="E927" s="311"/>
      <c r="F927" s="312"/>
      <c r="G927" s="320" t="s">
        <v>1418</v>
      </c>
      <c r="H927" s="310" t="s">
        <v>372</v>
      </c>
      <c r="I927" s="527"/>
      <c r="J927" s="314" t="s">
        <v>1411</v>
      </c>
      <c r="K927" s="571"/>
      <c r="L927" s="572"/>
      <c r="M927" s="221" t="str">
        <f t="shared" si="159"/>
        <v/>
      </c>
      <c r="N927" s="62" t="str">
        <f t="shared" si="162"/>
        <v/>
      </c>
      <c r="O927" s="119"/>
      <c r="P927" s="64" t="str">
        <f t="shared" si="163"/>
        <v/>
      </c>
      <c r="Q927" s="65"/>
      <c r="R927" s="66"/>
      <c r="S927" s="67" t="str">
        <f t="shared" si="164"/>
        <v/>
      </c>
      <c r="T927" s="68" t="str">
        <f t="shared" si="160"/>
        <v>Sin Iniciar</v>
      </c>
      <c r="U927" s="650" t="str">
        <f t="shared" si="161"/>
        <v>6</v>
      </c>
      <c r="V927" s="120"/>
      <c r="W927" s="71">
        <f t="shared" si="165"/>
        <v>1</v>
      </c>
      <c r="X927" s="703"/>
    </row>
    <row r="928" spans="1:24" s="5" customFormat="1" ht="29.25" hidden="1" customHeight="1" outlineLevel="2" thickBot="1" x14ac:dyDescent="0.3">
      <c r="A928" s="763"/>
      <c r="B928" s="766"/>
      <c r="C928" s="310" t="s">
        <v>896</v>
      </c>
      <c r="D928" s="311"/>
      <c r="E928" s="311"/>
      <c r="F928" s="312"/>
      <c r="G928" s="320" t="s">
        <v>1419</v>
      </c>
      <c r="H928" s="310" t="s">
        <v>372</v>
      </c>
      <c r="I928" s="527"/>
      <c r="J928" s="314" t="s">
        <v>1420</v>
      </c>
      <c r="K928" s="571"/>
      <c r="L928" s="572"/>
      <c r="M928" s="221" t="str">
        <f t="shared" si="159"/>
        <v/>
      </c>
      <c r="N928" s="62" t="str">
        <f t="shared" si="162"/>
        <v/>
      </c>
      <c r="O928" s="119"/>
      <c r="P928" s="64" t="str">
        <f t="shared" si="163"/>
        <v/>
      </c>
      <c r="Q928" s="65"/>
      <c r="R928" s="66"/>
      <c r="S928" s="67" t="str">
        <f t="shared" si="164"/>
        <v/>
      </c>
      <c r="T928" s="68" t="str">
        <f t="shared" si="160"/>
        <v>Sin Iniciar</v>
      </c>
      <c r="U928" s="650" t="str">
        <f t="shared" si="161"/>
        <v>6</v>
      </c>
      <c r="V928" s="120"/>
      <c r="W928" s="71">
        <f t="shared" si="165"/>
        <v>1</v>
      </c>
      <c r="X928" s="703"/>
    </row>
    <row r="929" spans="1:24" s="5" customFormat="1" ht="29.25" hidden="1" customHeight="1" outlineLevel="2" thickBot="1" x14ac:dyDescent="0.3">
      <c r="A929" s="763"/>
      <c r="B929" s="766"/>
      <c r="C929" s="310" t="s">
        <v>896</v>
      </c>
      <c r="D929" s="311"/>
      <c r="E929" s="311"/>
      <c r="F929" s="312"/>
      <c r="G929" s="320" t="s">
        <v>1421</v>
      </c>
      <c r="H929" s="310" t="s">
        <v>372</v>
      </c>
      <c r="I929" s="527"/>
      <c r="J929" s="314" t="s">
        <v>1420</v>
      </c>
      <c r="K929" s="571"/>
      <c r="L929" s="572"/>
      <c r="M929" s="221" t="str">
        <f t="shared" si="159"/>
        <v/>
      </c>
      <c r="N929" s="62" t="str">
        <f t="shared" si="162"/>
        <v/>
      </c>
      <c r="O929" s="119"/>
      <c r="P929" s="64" t="str">
        <f t="shared" si="163"/>
        <v/>
      </c>
      <c r="Q929" s="65"/>
      <c r="R929" s="66"/>
      <c r="S929" s="67" t="str">
        <f t="shared" si="164"/>
        <v/>
      </c>
      <c r="T929" s="68" t="str">
        <f t="shared" si="160"/>
        <v>Sin Iniciar</v>
      </c>
      <c r="U929" s="650" t="str">
        <f t="shared" si="161"/>
        <v>6</v>
      </c>
      <c r="V929" s="120"/>
      <c r="W929" s="71">
        <f t="shared" si="165"/>
        <v>1</v>
      </c>
      <c r="X929" s="703"/>
    </row>
    <row r="930" spans="1:24" s="5" customFormat="1" ht="29.25" hidden="1" customHeight="1" outlineLevel="2" thickBot="1" x14ac:dyDescent="0.3">
      <c r="A930" s="763"/>
      <c r="B930" s="766"/>
      <c r="C930" s="310" t="s">
        <v>896</v>
      </c>
      <c r="D930" s="311"/>
      <c r="E930" s="311"/>
      <c r="F930" s="312"/>
      <c r="G930" s="320" t="s">
        <v>1422</v>
      </c>
      <c r="H930" s="310" t="s">
        <v>372</v>
      </c>
      <c r="I930" s="527"/>
      <c r="J930" s="314" t="s">
        <v>1420</v>
      </c>
      <c r="K930" s="571"/>
      <c r="L930" s="572"/>
      <c r="M930" s="221" t="str">
        <f t="shared" si="159"/>
        <v/>
      </c>
      <c r="N930" s="62" t="str">
        <f t="shared" si="162"/>
        <v/>
      </c>
      <c r="O930" s="119"/>
      <c r="P930" s="64" t="str">
        <f t="shared" si="163"/>
        <v/>
      </c>
      <c r="Q930" s="65"/>
      <c r="R930" s="66"/>
      <c r="S930" s="67" t="str">
        <f t="shared" si="164"/>
        <v/>
      </c>
      <c r="T930" s="68" t="str">
        <f t="shared" si="160"/>
        <v>Sin Iniciar</v>
      </c>
      <c r="U930" s="650" t="str">
        <f t="shared" si="161"/>
        <v>6</v>
      </c>
      <c r="V930" s="120"/>
      <c r="W930" s="71">
        <f t="shared" si="165"/>
        <v>1</v>
      </c>
      <c r="X930" s="703"/>
    </row>
    <row r="931" spans="1:24" s="5" customFormat="1" ht="29.25" hidden="1" customHeight="1" outlineLevel="2" thickBot="1" x14ac:dyDescent="0.3">
      <c r="A931" s="763"/>
      <c r="B931" s="766"/>
      <c r="C931" s="310" t="s">
        <v>896</v>
      </c>
      <c r="D931" s="311"/>
      <c r="E931" s="311"/>
      <c r="F931" s="312"/>
      <c r="G931" s="320" t="s">
        <v>1423</v>
      </c>
      <c r="H931" s="310" t="s">
        <v>372</v>
      </c>
      <c r="I931" s="527"/>
      <c r="J931" s="314" t="s">
        <v>1420</v>
      </c>
      <c r="K931" s="571"/>
      <c r="L931" s="572"/>
      <c r="M931" s="221" t="str">
        <f t="shared" si="159"/>
        <v/>
      </c>
      <c r="N931" s="62" t="str">
        <f t="shared" si="162"/>
        <v/>
      </c>
      <c r="O931" s="119"/>
      <c r="P931" s="64" t="str">
        <f t="shared" si="163"/>
        <v/>
      </c>
      <c r="Q931" s="65"/>
      <c r="R931" s="66"/>
      <c r="S931" s="67" t="str">
        <f t="shared" si="164"/>
        <v/>
      </c>
      <c r="T931" s="68" t="str">
        <f t="shared" si="160"/>
        <v>Sin Iniciar</v>
      </c>
      <c r="U931" s="650" t="str">
        <f t="shared" si="161"/>
        <v>6</v>
      </c>
      <c r="V931" s="120"/>
      <c r="W931" s="71">
        <f t="shared" si="165"/>
        <v>1</v>
      </c>
      <c r="X931" s="703"/>
    </row>
    <row r="932" spans="1:24" s="5" customFormat="1" ht="29.25" hidden="1" customHeight="1" outlineLevel="2" thickBot="1" x14ac:dyDescent="0.3">
      <c r="A932" s="763"/>
      <c r="B932" s="766"/>
      <c r="C932" s="310" t="s">
        <v>896</v>
      </c>
      <c r="D932" s="311"/>
      <c r="E932" s="311"/>
      <c r="F932" s="312"/>
      <c r="G932" s="320" t="s">
        <v>1424</v>
      </c>
      <c r="H932" s="310" t="s">
        <v>372</v>
      </c>
      <c r="I932" s="527"/>
      <c r="J932" s="314" t="s">
        <v>1420</v>
      </c>
      <c r="K932" s="571"/>
      <c r="L932" s="572"/>
      <c r="M932" s="221" t="str">
        <f t="shared" si="159"/>
        <v/>
      </c>
      <c r="N932" s="62" t="str">
        <f t="shared" si="162"/>
        <v/>
      </c>
      <c r="O932" s="119"/>
      <c r="P932" s="64" t="str">
        <f t="shared" si="163"/>
        <v/>
      </c>
      <c r="Q932" s="65"/>
      <c r="R932" s="66"/>
      <c r="S932" s="67" t="str">
        <f t="shared" si="164"/>
        <v/>
      </c>
      <c r="T932" s="68" t="str">
        <f t="shared" si="160"/>
        <v>Sin Iniciar</v>
      </c>
      <c r="U932" s="650" t="str">
        <f t="shared" si="161"/>
        <v>6</v>
      </c>
      <c r="V932" s="120"/>
      <c r="W932" s="71">
        <f t="shared" si="165"/>
        <v>1</v>
      </c>
      <c r="X932" s="703"/>
    </row>
    <row r="933" spans="1:24" s="5" customFormat="1" ht="29.25" hidden="1" customHeight="1" outlineLevel="2" thickBot="1" x14ac:dyDescent="0.3">
      <c r="A933" s="763"/>
      <c r="B933" s="766"/>
      <c r="C933" s="310" t="s">
        <v>896</v>
      </c>
      <c r="D933" s="311"/>
      <c r="E933" s="311"/>
      <c r="F933" s="312"/>
      <c r="G933" s="320" t="s">
        <v>1425</v>
      </c>
      <c r="H933" s="310" t="s">
        <v>372</v>
      </c>
      <c r="I933" s="527"/>
      <c r="J933" s="314" t="s">
        <v>1420</v>
      </c>
      <c r="K933" s="571"/>
      <c r="L933" s="572"/>
      <c r="M933" s="221" t="str">
        <f t="shared" si="159"/>
        <v/>
      </c>
      <c r="N933" s="62" t="str">
        <f t="shared" si="162"/>
        <v/>
      </c>
      <c r="O933" s="119"/>
      <c r="P933" s="64" t="str">
        <f t="shared" si="163"/>
        <v/>
      </c>
      <c r="Q933" s="65"/>
      <c r="R933" s="66"/>
      <c r="S933" s="67" t="str">
        <f t="shared" si="164"/>
        <v/>
      </c>
      <c r="T933" s="68" t="str">
        <f t="shared" si="160"/>
        <v>Sin Iniciar</v>
      </c>
      <c r="U933" s="650" t="str">
        <f t="shared" si="161"/>
        <v>6</v>
      </c>
      <c r="V933" s="120"/>
      <c r="W933" s="71">
        <f t="shared" si="165"/>
        <v>1</v>
      </c>
      <c r="X933" s="703"/>
    </row>
    <row r="934" spans="1:24" s="5" customFormat="1" ht="29.25" hidden="1" customHeight="1" outlineLevel="2" thickBot="1" x14ac:dyDescent="0.3">
      <c r="A934" s="763"/>
      <c r="B934" s="766"/>
      <c r="C934" s="310" t="s">
        <v>896</v>
      </c>
      <c r="D934" s="311"/>
      <c r="E934" s="311"/>
      <c r="F934" s="312"/>
      <c r="G934" s="320" t="s">
        <v>1426</v>
      </c>
      <c r="H934" s="310" t="s">
        <v>372</v>
      </c>
      <c r="I934" s="527"/>
      <c r="J934" s="314" t="s">
        <v>1420</v>
      </c>
      <c r="K934" s="571"/>
      <c r="L934" s="572"/>
      <c r="M934" s="221" t="str">
        <f t="shared" si="159"/>
        <v/>
      </c>
      <c r="N934" s="62" t="str">
        <f t="shared" si="162"/>
        <v/>
      </c>
      <c r="O934" s="119"/>
      <c r="P934" s="64" t="str">
        <f t="shared" si="163"/>
        <v/>
      </c>
      <c r="Q934" s="65"/>
      <c r="R934" s="66"/>
      <c r="S934" s="67" t="str">
        <f t="shared" si="164"/>
        <v/>
      </c>
      <c r="T934" s="68" t="str">
        <f t="shared" si="160"/>
        <v>Sin Iniciar</v>
      </c>
      <c r="U934" s="650" t="str">
        <f t="shared" si="161"/>
        <v>6</v>
      </c>
      <c r="V934" s="120"/>
      <c r="W934" s="71">
        <f t="shared" si="165"/>
        <v>1</v>
      </c>
      <c r="X934" s="703"/>
    </row>
    <row r="935" spans="1:24" s="5" customFormat="1" ht="29.25" hidden="1" customHeight="1" outlineLevel="2" thickBot="1" x14ac:dyDescent="0.3">
      <c r="A935" s="763"/>
      <c r="B935" s="766"/>
      <c r="C935" s="310" t="s">
        <v>896</v>
      </c>
      <c r="D935" s="311"/>
      <c r="E935" s="311"/>
      <c r="F935" s="312"/>
      <c r="G935" s="320" t="s">
        <v>1427</v>
      </c>
      <c r="H935" s="310" t="s">
        <v>372</v>
      </c>
      <c r="I935" s="527"/>
      <c r="J935" s="314" t="s">
        <v>1420</v>
      </c>
      <c r="K935" s="571"/>
      <c r="L935" s="572"/>
      <c r="M935" s="221" t="str">
        <f t="shared" si="159"/>
        <v/>
      </c>
      <c r="N935" s="62" t="str">
        <f t="shared" si="162"/>
        <v/>
      </c>
      <c r="O935" s="119"/>
      <c r="P935" s="64" t="str">
        <f t="shared" si="163"/>
        <v/>
      </c>
      <c r="Q935" s="65"/>
      <c r="R935" s="66"/>
      <c r="S935" s="67" t="str">
        <f t="shared" si="164"/>
        <v/>
      </c>
      <c r="T935" s="68" t="str">
        <f t="shared" si="160"/>
        <v>Sin Iniciar</v>
      </c>
      <c r="U935" s="650" t="str">
        <f t="shared" si="161"/>
        <v>6</v>
      </c>
      <c r="V935" s="120"/>
      <c r="W935" s="71">
        <f t="shared" si="165"/>
        <v>1</v>
      </c>
      <c r="X935" s="703"/>
    </row>
    <row r="936" spans="1:24" s="5" customFormat="1" ht="29.25" hidden="1" customHeight="1" outlineLevel="2" thickBot="1" x14ac:dyDescent="0.3">
      <c r="A936" s="763"/>
      <c r="B936" s="766"/>
      <c r="C936" s="310" t="s">
        <v>896</v>
      </c>
      <c r="D936" s="311"/>
      <c r="E936" s="311"/>
      <c r="F936" s="312"/>
      <c r="G936" s="320" t="s">
        <v>1428</v>
      </c>
      <c r="H936" s="310" t="s">
        <v>372</v>
      </c>
      <c r="I936" s="527"/>
      <c r="J936" s="314" t="s">
        <v>1420</v>
      </c>
      <c r="K936" s="571"/>
      <c r="L936" s="572"/>
      <c r="M936" s="221" t="str">
        <f t="shared" si="159"/>
        <v/>
      </c>
      <c r="N936" s="62" t="str">
        <f t="shared" si="162"/>
        <v/>
      </c>
      <c r="O936" s="119"/>
      <c r="P936" s="64" t="str">
        <f t="shared" si="163"/>
        <v/>
      </c>
      <c r="Q936" s="65"/>
      <c r="R936" s="66"/>
      <c r="S936" s="67" t="str">
        <f t="shared" si="164"/>
        <v/>
      </c>
      <c r="T936" s="68" t="str">
        <f t="shared" si="160"/>
        <v>Sin Iniciar</v>
      </c>
      <c r="U936" s="650" t="str">
        <f t="shared" si="161"/>
        <v>6</v>
      </c>
      <c r="V936" s="120"/>
      <c r="W936" s="71">
        <f t="shared" si="165"/>
        <v>1</v>
      </c>
      <c r="X936" s="703"/>
    </row>
    <row r="937" spans="1:24" s="5" customFormat="1" ht="29.25" hidden="1" customHeight="1" outlineLevel="2" thickBot="1" x14ac:dyDescent="0.3">
      <c r="A937" s="763"/>
      <c r="B937" s="766"/>
      <c r="C937" s="310" t="s">
        <v>896</v>
      </c>
      <c r="D937" s="311"/>
      <c r="E937" s="311"/>
      <c r="F937" s="312"/>
      <c r="G937" s="320" t="s">
        <v>1429</v>
      </c>
      <c r="H937" s="310" t="s">
        <v>372</v>
      </c>
      <c r="I937" s="527"/>
      <c r="J937" s="314" t="s">
        <v>1420</v>
      </c>
      <c r="K937" s="571"/>
      <c r="L937" s="572"/>
      <c r="M937" s="221" t="str">
        <f t="shared" si="159"/>
        <v/>
      </c>
      <c r="N937" s="62" t="str">
        <f t="shared" si="162"/>
        <v/>
      </c>
      <c r="O937" s="119"/>
      <c r="P937" s="64" t="str">
        <f t="shared" si="163"/>
        <v/>
      </c>
      <c r="Q937" s="65"/>
      <c r="R937" s="66"/>
      <c r="S937" s="67" t="str">
        <f t="shared" si="164"/>
        <v/>
      </c>
      <c r="T937" s="68" t="str">
        <f t="shared" si="160"/>
        <v>Sin Iniciar</v>
      </c>
      <c r="U937" s="650" t="str">
        <f t="shared" si="161"/>
        <v>6</v>
      </c>
      <c r="V937" s="120"/>
      <c r="W937" s="71">
        <f t="shared" si="165"/>
        <v>1</v>
      </c>
      <c r="X937" s="703"/>
    </row>
    <row r="938" spans="1:24" s="5" customFormat="1" ht="29.25" hidden="1" customHeight="1" outlineLevel="2" thickBot="1" x14ac:dyDescent="0.3">
      <c r="A938" s="763"/>
      <c r="B938" s="766"/>
      <c r="C938" s="310" t="s">
        <v>896</v>
      </c>
      <c r="D938" s="311"/>
      <c r="E938" s="311"/>
      <c r="F938" s="312"/>
      <c r="G938" s="320" t="s">
        <v>1426</v>
      </c>
      <c r="H938" s="310" t="s">
        <v>372</v>
      </c>
      <c r="I938" s="527"/>
      <c r="J938" s="314" t="s">
        <v>1420</v>
      </c>
      <c r="K938" s="571"/>
      <c r="L938" s="572"/>
      <c r="M938" s="221" t="str">
        <f t="shared" si="159"/>
        <v/>
      </c>
      <c r="N938" s="62" t="str">
        <f t="shared" si="162"/>
        <v/>
      </c>
      <c r="O938" s="119"/>
      <c r="P938" s="64" t="str">
        <f t="shared" si="163"/>
        <v/>
      </c>
      <c r="Q938" s="65"/>
      <c r="R938" s="66"/>
      <c r="S938" s="67" t="str">
        <f t="shared" si="164"/>
        <v/>
      </c>
      <c r="T938" s="68" t="str">
        <f t="shared" si="160"/>
        <v>Sin Iniciar</v>
      </c>
      <c r="U938" s="650" t="str">
        <f t="shared" si="161"/>
        <v>6</v>
      </c>
      <c r="V938" s="120"/>
      <c r="W938" s="71">
        <f t="shared" si="165"/>
        <v>1</v>
      </c>
      <c r="X938" s="703"/>
    </row>
    <row r="939" spans="1:24" s="5" customFormat="1" ht="29.25" hidden="1" customHeight="1" outlineLevel="2" thickBot="1" x14ac:dyDescent="0.3">
      <c r="A939" s="763"/>
      <c r="B939" s="766"/>
      <c r="C939" s="310" t="s">
        <v>896</v>
      </c>
      <c r="D939" s="311"/>
      <c r="E939" s="311"/>
      <c r="F939" s="312"/>
      <c r="G939" s="320" t="s">
        <v>1430</v>
      </c>
      <c r="H939" s="310" t="s">
        <v>372</v>
      </c>
      <c r="I939" s="527"/>
      <c r="J939" s="314" t="s">
        <v>1431</v>
      </c>
      <c r="K939" s="571"/>
      <c r="L939" s="572"/>
      <c r="M939" s="221" t="str">
        <f t="shared" si="159"/>
        <v/>
      </c>
      <c r="N939" s="62" t="str">
        <f t="shared" si="162"/>
        <v/>
      </c>
      <c r="O939" s="119"/>
      <c r="P939" s="64" t="str">
        <f t="shared" si="163"/>
        <v/>
      </c>
      <c r="Q939" s="65"/>
      <c r="R939" s="66"/>
      <c r="S939" s="67" t="str">
        <f t="shared" si="164"/>
        <v/>
      </c>
      <c r="T939" s="68" t="str">
        <f t="shared" si="160"/>
        <v>Sin Iniciar</v>
      </c>
      <c r="U939" s="650" t="str">
        <f t="shared" si="161"/>
        <v>6</v>
      </c>
      <c r="V939" s="120"/>
      <c r="W939" s="71">
        <f t="shared" si="165"/>
        <v>1</v>
      </c>
      <c r="X939" s="703"/>
    </row>
    <row r="940" spans="1:24" s="5" customFormat="1" ht="29.25" hidden="1" customHeight="1" outlineLevel="2" thickBot="1" x14ac:dyDescent="0.3">
      <c r="A940" s="763"/>
      <c r="B940" s="766"/>
      <c r="C940" s="310" t="s">
        <v>896</v>
      </c>
      <c r="D940" s="311"/>
      <c r="E940" s="311"/>
      <c r="F940" s="312"/>
      <c r="G940" s="320" t="s">
        <v>1432</v>
      </c>
      <c r="H940" s="310" t="s">
        <v>372</v>
      </c>
      <c r="I940" s="527"/>
      <c r="J940" s="314" t="s">
        <v>1431</v>
      </c>
      <c r="K940" s="571"/>
      <c r="L940" s="572"/>
      <c r="M940" s="221" t="str">
        <f t="shared" si="159"/>
        <v/>
      </c>
      <c r="N940" s="62" t="str">
        <f t="shared" si="162"/>
        <v/>
      </c>
      <c r="O940" s="119"/>
      <c r="P940" s="64" t="str">
        <f t="shared" si="163"/>
        <v/>
      </c>
      <c r="Q940" s="65"/>
      <c r="R940" s="66"/>
      <c r="S940" s="67" t="str">
        <f t="shared" si="164"/>
        <v/>
      </c>
      <c r="T940" s="68" t="str">
        <f t="shared" si="160"/>
        <v>Sin Iniciar</v>
      </c>
      <c r="U940" s="650" t="str">
        <f t="shared" si="161"/>
        <v>6</v>
      </c>
      <c r="V940" s="120"/>
      <c r="W940" s="71">
        <f t="shared" si="165"/>
        <v>1</v>
      </c>
      <c r="X940" s="703"/>
    </row>
    <row r="941" spans="1:24" s="5" customFormat="1" ht="29.25" hidden="1" customHeight="1" outlineLevel="2" thickBot="1" x14ac:dyDescent="0.3">
      <c r="A941" s="763"/>
      <c r="B941" s="766"/>
      <c r="C941" s="310" t="s">
        <v>896</v>
      </c>
      <c r="D941" s="311"/>
      <c r="E941" s="311"/>
      <c r="F941" s="312"/>
      <c r="G941" s="320" t="s">
        <v>1433</v>
      </c>
      <c r="H941" s="310" t="s">
        <v>372</v>
      </c>
      <c r="I941" s="527"/>
      <c r="J941" s="314" t="s">
        <v>1431</v>
      </c>
      <c r="K941" s="571"/>
      <c r="L941" s="572"/>
      <c r="M941" s="221" t="str">
        <f t="shared" si="159"/>
        <v/>
      </c>
      <c r="N941" s="62" t="str">
        <f t="shared" si="162"/>
        <v/>
      </c>
      <c r="O941" s="119"/>
      <c r="P941" s="64" t="str">
        <f t="shared" si="163"/>
        <v/>
      </c>
      <c r="Q941" s="65"/>
      <c r="R941" s="66"/>
      <c r="S941" s="67" t="str">
        <f t="shared" si="164"/>
        <v/>
      </c>
      <c r="T941" s="68" t="str">
        <f t="shared" si="160"/>
        <v>Sin Iniciar</v>
      </c>
      <c r="U941" s="650" t="str">
        <f t="shared" si="161"/>
        <v>6</v>
      </c>
      <c r="V941" s="120"/>
      <c r="W941" s="71">
        <f t="shared" si="165"/>
        <v>1</v>
      </c>
      <c r="X941" s="703"/>
    </row>
    <row r="942" spans="1:24" s="5" customFormat="1" ht="29.25" hidden="1" customHeight="1" outlineLevel="2" thickBot="1" x14ac:dyDescent="0.3">
      <c r="A942" s="763"/>
      <c r="B942" s="766"/>
      <c r="C942" s="310" t="s">
        <v>896</v>
      </c>
      <c r="D942" s="311"/>
      <c r="E942" s="311"/>
      <c r="F942" s="312"/>
      <c r="G942" s="320" t="s">
        <v>1434</v>
      </c>
      <c r="H942" s="310" t="s">
        <v>372</v>
      </c>
      <c r="I942" s="527"/>
      <c r="J942" s="314" t="s">
        <v>1431</v>
      </c>
      <c r="K942" s="571"/>
      <c r="L942" s="572"/>
      <c r="M942" s="221" t="str">
        <f t="shared" si="159"/>
        <v/>
      </c>
      <c r="N942" s="62" t="str">
        <f t="shared" si="162"/>
        <v/>
      </c>
      <c r="O942" s="119"/>
      <c r="P942" s="64" t="str">
        <f t="shared" si="163"/>
        <v/>
      </c>
      <c r="Q942" s="65"/>
      <c r="R942" s="66"/>
      <c r="S942" s="67" t="str">
        <f t="shared" si="164"/>
        <v/>
      </c>
      <c r="T942" s="68" t="str">
        <f t="shared" si="160"/>
        <v>Sin Iniciar</v>
      </c>
      <c r="U942" s="650" t="str">
        <f t="shared" si="161"/>
        <v>6</v>
      </c>
      <c r="V942" s="120"/>
      <c r="W942" s="71">
        <f t="shared" si="165"/>
        <v>1</v>
      </c>
      <c r="X942" s="703"/>
    </row>
    <row r="943" spans="1:24" s="5" customFormat="1" ht="29.25" hidden="1" customHeight="1" outlineLevel="2" thickBot="1" x14ac:dyDescent="0.3">
      <c r="A943" s="763"/>
      <c r="B943" s="766"/>
      <c r="C943" s="310" t="s">
        <v>896</v>
      </c>
      <c r="D943" s="311"/>
      <c r="E943" s="311"/>
      <c r="F943" s="312"/>
      <c r="G943" s="320" t="s">
        <v>1435</v>
      </c>
      <c r="H943" s="310" t="s">
        <v>372</v>
      </c>
      <c r="I943" s="527"/>
      <c r="J943" s="314" t="s">
        <v>1411</v>
      </c>
      <c r="K943" s="571"/>
      <c r="L943" s="572"/>
      <c r="M943" s="221" t="str">
        <f t="shared" si="159"/>
        <v/>
      </c>
      <c r="N943" s="62" t="str">
        <f t="shared" si="162"/>
        <v/>
      </c>
      <c r="O943" s="119"/>
      <c r="P943" s="64" t="str">
        <f t="shared" si="163"/>
        <v/>
      </c>
      <c r="Q943" s="65"/>
      <c r="R943" s="66"/>
      <c r="S943" s="67" t="str">
        <f t="shared" si="164"/>
        <v/>
      </c>
      <c r="T943" s="68" t="str">
        <f t="shared" si="160"/>
        <v>Sin Iniciar</v>
      </c>
      <c r="U943" s="650" t="str">
        <f t="shared" si="161"/>
        <v>6</v>
      </c>
      <c r="V943" s="120"/>
      <c r="W943" s="71">
        <f t="shared" si="165"/>
        <v>1</v>
      </c>
      <c r="X943" s="703"/>
    </row>
    <row r="944" spans="1:24" s="5" customFormat="1" ht="29.25" hidden="1" customHeight="1" outlineLevel="2" thickBot="1" x14ac:dyDescent="0.3">
      <c r="A944" s="763"/>
      <c r="B944" s="766"/>
      <c r="C944" s="310" t="s">
        <v>896</v>
      </c>
      <c r="D944" s="311"/>
      <c r="E944" s="311"/>
      <c r="F944" s="312"/>
      <c r="G944" s="320" t="s">
        <v>1436</v>
      </c>
      <c r="H944" s="310" t="s">
        <v>372</v>
      </c>
      <c r="I944" s="527"/>
      <c r="J944" s="314" t="s">
        <v>1411</v>
      </c>
      <c r="K944" s="571"/>
      <c r="L944" s="572"/>
      <c r="M944" s="221" t="str">
        <f t="shared" si="159"/>
        <v/>
      </c>
      <c r="N944" s="62" t="str">
        <f t="shared" si="162"/>
        <v/>
      </c>
      <c r="O944" s="119"/>
      <c r="P944" s="64" t="str">
        <f t="shared" si="163"/>
        <v/>
      </c>
      <c r="Q944" s="65"/>
      <c r="R944" s="66"/>
      <c r="S944" s="67" t="str">
        <f t="shared" si="164"/>
        <v/>
      </c>
      <c r="T944" s="68" t="str">
        <f t="shared" si="160"/>
        <v>Sin Iniciar</v>
      </c>
      <c r="U944" s="650" t="str">
        <f t="shared" si="161"/>
        <v>6</v>
      </c>
      <c r="V944" s="120"/>
      <c r="W944" s="71">
        <f t="shared" si="165"/>
        <v>1</v>
      </c>
      <c r="X944" s="703"/>
    </row>
    <row r="945" spans="1:24" s="5" customFormat="1" ht="29.25" hidden="1" customHeight="1" outlineLevel="2" thickBot="1" x14ac:dyDescent="0.3">
      <c r="A945" s="763"/>
      <c r="B945" s="766"/>
      <c r="C945" s="310" t="s">
        <v>896</v>
      </c>
      <c r="D945" s="311"/>
      <c r="E945" s="311"/>
      <c r="F945" s="312"/>
      <c r="G945" s="320" t="s">
        <v>1437</v>
      </c>
      <c r="H945" s="310" t="s">
        <v>372</v>
      </c>
      <c r="I945" s="527"/>
      <c r="J945" s="314" t="s">
        <v>1411</v>
      </c>
      <c r="K945" s="571"/>
      <c r="L945" s="572"/>
      <c r="M945" s="221" t="str">
        <f t="shared" si="159"/>
        <v/>
      </c>
      <c r="N945" s="62" t="str">
        <f t="shared" si="162"/>
        <v/>
      </c>
      <c r="O945" s="119"/>
      <c r="P945" s="64" t="str">
        <f t="shared" si="163"/>
        <v/>
      </c>
      <c r="Q945" s="65"/>
      <c r="R945" s="66"/>
      <c r="S945" s="67" t="str">
        <f t="shared" si="164"/>
        <v/>
      </c>
      <c r="T945" s="68" t="str">
        <f t="shared" si="160"/>
        <v>Sin Iniciar</v>
      </c>
      <c r="U945" s="650" t="str">
        <f t="shared" si="161"/>
        <v>6</v>
      </c>
      <c r="V945" s="120"/>
      <c r="W945" s="71">
        <f t="shared" si="165"/>
        <v>1</v>
      </c>
      <c r="X945" s="703"/>
    </row>
    <row r="946" spans="1:24" s="5" customFormat="1" ht="29.25" hidden="1" customHeight="1" outlineLevel="2" thickBot="1" x14ac:dyDescent="0.3">
      <c r="A946" s="763"/>
      <c r="B946" s="766"/>
      <c r="C946" s="310" t="s">
        <v>896</v>
      </c>
      <c r="D946" s="311"/>
      <c r="E946" s="311"/>
      <c r="F946" s="312"/>
      <c r="G946" s="320" t="s">
        <v>1438</v>
      </c>
      <c r="H946" s="310" t="s">
        <v>372</v>
      </c>
      <c r="I946" s="527"/>
      <c r="J946" s="314" t="s">
        <v>1411</v>
      </c>
      <c r="K946" s="571"/>
      <c r="L946" s="572"/>
      <c r="M946" s="221" t="str">
        <f t="shared" si="159"/>
        <v/>
      </c>
      <c r="N946" s="62" t="str">
        <f t="shared" si="162"/>
        <v/>
      </c>
      <c r="O946" s="119"/>
      <c r="P946" s="64" t="str">
        <f t="shared" si="163"/>
        <v/>
      </c>
      <c r="Q946" s="65"/>
      <c r="R946" s="66"/>
      <c r="S946" s="67" t="str">
        <f t="shared" si="164"/>
        <v/>
      </c>
      <c r="T946" s="68" t="str">
        <f t="shared" si="160"/>
        <v>Sin Iniciar</v>
      </c>
      <c r="U946" s="650" t="str">
        <f t="shared" si="161"/>
        <v>6</v>
      </c>
      <c r="V946" s="120"/>
      <c r="W946" s="71">
        <f t="shared" si="165"/>
        <v>1</v>
      </c>
      <c r="X946" s="703"/>
    </row>
    <row r="947" spans="1:24" s="5" customFormat="1" ht="29.25" hidden="1" customHeight="1" outlineLevel="2" thickBot="1" x14ac:dyDescent="0.3">
      <c r="A947" s="763"/>
      <c r="B947" s="766"/>
      <c r="C947" s="310" t="s">
        <v>896</v>
      </c>
      <c r="D947" s="311"/>
      <c r="E947" s="311"/>
      <c r="F947" s="312"/>
      <c r="G947" s="320" t="s">
        <v>1439</v>
      </c>
      <c r="H947" s="310" t="s">
        <v>372</v>
      </c>
      <c r="I947" s="527"/>
      <c r="J947" s="314" t="s">
        <v>1411</v>
      </c>
      <c r="K947" s="571"/>
      <c r="L947" s="572"/>
      <c r="M947" s="221" t="str">
        <f t="shared" si="159"/>
        <v/>
      </c>
      <c r="N947" s="62" t="str">
        <f t="shared" si="162"/>
        <v/>
      </c>
      <c r="O947" s="119"/>
      <c r="P947" s="64" t="str">
        <f t="shared" si="163"/>
        <v/>
      </c>
      <c r="Q947" s="65"/>
      <c r="R947" s="66"/>
      <c r="S947" s="67" t="str">
        <f t="shared" si="164"/>
        <v/>
      </c>
      <c r="T947" s="68" t="str">
        <f t="shared" si="160"/>
        <v>Sin Iniciar</v>
      </c>
      <c r="U947" s="650" t="str">
        <f t="shared" si="161"/>
        <v>6</v>
      </c>
      <c r="V947" s="120"/>
      <c r="W947" s="71">
        <f t="shared" si="165"/>
        <v>1</v>
      </c>
      <c r="X947" s="703"/>
    </row>
    <row r="948" spans="1:24" s="5" customFormat="1" ht="29.25" hidden="1" customHeight="1" outlineLevel="2" thickBot="1" x14ac:dyDescent="0.3">
      <c r="A948" s="763"/>
      <c r="B948" s="766"/>
      <c r="C948" s="310" t="s">
        <v>896</v>
      </c>
      <c r="D948" s="311"/>
      <c r="E948" s="311"/>
      <c r="F948" s="312"/>
      <c r="G948" s="320" t="s">
        <v>1440</v>
      </c>
      <c r="H948" s="310" t="s">
        <v>372</v>
      </c>
      <c r="I948" s="527"/>
      <c r="J948" s="314" t="s">
        <v>1411</v>
      </c>
      <c r="K948" s="571"/>
      <c r="L948" s="572"/>
      <c r="M948" s="221" t="str">
        <f t="shared" ref="M948:M1011" si="166">+IF(D948="","",IF(MONTH($C$2)&lt;MONTH(D948),"",E948-D948))</f>
        <v/>
      </c>
      <c r="N948" s="62" t="str">
        <f t="shared" si="162"/>
        <v/>
      </c>
      <c r="O948" s="119"/>
      <c r="P948" s="64" t="str">
        <f t="shared" si="163"/>
        <v/>
      </c>
      <c r="Q948" s="65"/>
      <c r="R948" s="66"/>
      <c r="S948" s="67" t="str">
        <f t="shared" si="164"/>
        <v/>
      </c>
      <c r="T948" s="68" t="str">
        <f t="shared" ref="T948:T1011" si="167">+IF(S948="","Sin Iniciar",IF(S948&lt;0.6,"Crítico",IF(S948&lt;0.9,"En Proceso",IF(AND(P948=1,Q948=1,S948=1),"Terminado","Normal"))))</f>
        <v>Sin Iniciar</v>
      </c>
      <c r="U948" s="650" t="str">
        <f t="shared" ref="U948:U1011" si="168">+IF(T948="","",IF(T948="Sin Iniciar","6",IF(T948="Crítico","L",IF(T948="En Proceso","K",IF(T948="Normal","J","B")))))</f>
        <v>6</v>
      </c>
      <c r="V948" s="120"/>
      <c r="W948" s="71">
        <f t="shared" si="165"/>
        <v>1</v>
      </c>
      <c r="X948" s="703"/>
    </row>
    <row r="949" spans="1:24" s="5" customFormat="1" ht="29.25" hidden="1" customHeight="1" outlineLevel="2" thickBot="1" x14ac:dyDescent="0.3">
      <c r="A949" s="763"/>
      <c r="B949" s="766"/>
      <c r="C949" s="310" t="s">
        <v>896</v>
      </c>
      <c r="D949" s="311"/>
      <c r="E949" s="311"/>
      <c r="F949" s="312"/>
      <c r="G949" s="320" t="s">
        <v>1441</v>
      </c>
      <c r="H949" s="310" t="s">
        <v>372</v>
      </c>
      <c r="I949" s="527"/>
      <c r="J949" s="314" t="s">
        <v>1411</v>
      </c>
      <c r="K949" s="571"/>
      <c r="L949" s="572"/>
      <c r="M949" s="221" t="str">
        <f t="shared" si="166"/>
        <v/>
      </c>
      <c r="N949" s="62" t="str">
        <f t="shared" si="162"/>
        <v/>
      </c>
      <c r="O949" s="119"/>
      <c r="P949" s="64" t="str">
        <f t="shared" si="163"/>
        <v/>
      </c>
      <c r="Q949" s="65"/>
      <c r="R949" s="66"/>
      <c r="S949" s="67" t="str">
        <f t="shared" si="164"/>
        <v/>
      </c>
      <c r="T949" s="68" t="str">
        <f t="shared" si="167"/>
        <v>Sin Iniciar</v>
      </c>
      <c r="U949" s="650" t="str">
        <f t="shared" si="168"/>
        <v>6</v>
      </c>
      <c r="V949" s="120"/>
      <c r="W949" s="71">
        <f t="shared" si="165"/>
        <v>1</v>
      </c>
      <c r="X949" s="703"/>
    </row>
    <row r="950" spans="1:24" s="5" customFormat="1" ht="29.25" hidden="1" customHeight="1" outlineLevel="2" thickBot="1" x14ac:dyDescent="0.3">
      <c r="A950" s="763"/>
      <c r="B950" s="766"/>
      <c r="C950" s="310" t="s">
        <v>896</v>
      </c>
      <c r="D950" s="311"/>
      <c r="E950" s="311"/>
      <c r="F950" s="312"/>
      <c r="G950" s="320" t="s">
        <v>1442</v>
      </c>
      <c r="H950" s="310" t="s">
        <v>372</v>
      </c>
      <c r="I950" s="527"/>
      <c r="J950" s="314" t="s">
        <v>1420</v>
      </c>
      <c r="K950" s="571"/>
      <c r="L950" s="572"/>
      <c r="M950" s="221" t="str">
        <f t="shared" si="166"/>
        <v/>
      </c>
      <c r="N950" s="62" t="str">
        <f t="shared" si="162"/>
        <v/>
      </c>
      <c r="O950" s="119"/>
      <c r="P950" s="64" t="str">
        <f t="shared" si="163"/>
        <v/>
      </c>
      <c r="Q950" s="65"/>
      <c r="R950" s="66"/>
      <c r="S950" s="67" t="str">
        <f t="shared" si="164"/>
        <v/>
      </c>
      <c r="T950" s="68" t="str">
        <f t="shared" si="167"/>
        <v>Sin Iniciar</v>
      </c>
      <c r="U950" s="650" t="str">
        <f t="shared" si="168"/>
        <v>6</v>
      </c>
      <c r="V950" s="120"/>
      <c r="W950" s="71">
        <f t="shared" si="165"/>
        <v>1</v>
      </c>
      <c r="X950" s="703"/>
    </row>
    <row r="951" spans="1:24" s="5" customFormat="1" ht="29.25" hidden="1" customHeight="1" outlineLevel="2" thickBot="1" x14ac:dyDescent="0.3">
      <c r="A951" s="763"/>
      <c r="B951" s="766"/>
      <c r="C951" s="310" t="s">
        <v>896</v>
      </c>
      <c r="D951" s="311"/>
      <c r="E951" s="311"/>
      <c r="F951" s="312"/>
      <c r="G951" s="320" t="s">
        <v>1443</v>
      </c>
      <c r="H951" s="310" t="s">
        <v>372</v>
      </c>
      <c r="I951" s="527"/>
      <c r="J951" s="314">
        <v>5</v>
      </c>
      <c r="K951" s="571"/>
      <c r="L951" s="572"/>
      <c r="M951" s="221" t="str">
        <f t="shared" si="166"/>
        <v/>
      </c>
      <c r="N951" s="62" t="str">
        <f t="shared" si="162"/>
        <v/>
      </c>
      <c r="O951" s="119"/>
      <c r="P951" s="64" t="str">
        <f t="shared" si="163"/>
        <v/>
      </c>
      <c r="Q951" s="65"/>
      <c r="R951" s="66"/>
      <c r="S951" s="67" t="str">
        <f t="shared" si="164"/>
        <v/>
      </c>
      <c r="T951" s="68" t="str">
        <f t="shared" si="167"/>
        <v>Sin Iniciar</v>
      </c>
      <c r="U951" s="650" t="str">
        <f t="shared" si="168"/>
        <v>6</v>
      </c>
      <c r="V951" s="120"/>
      <c r="W951" s="71">
        <f t="shared" si="165"/>
        <v>1</v>
      </c>
      <c r="X951" s="703"/>
    </row>
    <row r="952" spans="1:24" s="5" customFormat="1" ht="29.25" hidden="1" customHeight="1" outlineLevel="2" thickBot="1" x14ac:dyDescent="0.3">
      <c r="A952" s="763"/>
      <c r="B952" s="766"/>
      <c r="C952" s="310" t="s">
        <v>896</v>
      </c>
      <c r="D952" s="311"/>
      <c r="E952" s="311"/>
      <c r="F952" s="312"/>
      <c r="G952" s="320" t="s">
        <v>1444</v>
      </c>
      <c r="H952" s="310" t="s">
        <v>372</v>
      </c>
      <c r="I952" s="527"/>
      <c r="J952" s="314">
        <v>5</v>
      </c>
      <c r="K952" s="571"/>
      <c r="L952" s="572"/>
      <c r="M952" s="221" t="str">
        <f t="shared" si="166"/>
        <v/>
      </c>
      <c r="N952" s="62" t="str">
        <f t="shared" si="162"/>
        <v/>
      </c>
      <c r="O952" s="119"/>
      <c r="P952" s="64" t="str">
        <f t="shared" si="163"/>
        <v/>
      </c>
      <c r="Q952" s="65"/>
      <c r="R952" s="66"/>
      <c r="S952" s="67" t="str">
        <f t="shared" si="164"/>
        <v/>
      </c>
      <c r="T952" s="68" t="str">
        <f t="shared" si="167"/>
        <v>Sin Iniciar</v>
      </c>
      <c r="U952" s="650" t="str">
        <f t="shared" si="168"/>
        <v>6</v>
      </c>
      <c r="V952" s="120"/>
      <c r="W952" s="71">
        <f t="shared" si="165"/>
        <v>1</v>
      </c>
      <c r="X952" s="703"/>
    </row>
    <row r="953" spans="1:24" s="5" customFormat="1" ht="29.25" hidden="1" customHeight="1" outlineLevel="2" thickBot="1" x14ac:dyDescent="0.3">
      <c r="A953" s="763"/>
      <c r="B953" s="766"/>
      <c r="C953" s="310" t="s">
        <v>896</v>
      </c>
      <c r="D953" s="311"/>
      <c r="E953" s="311"/>
      <c r="F953" s="312"/>
      <c r="G953" s="320" t="s">
        <v>1445</v>
      </c>
      <c r="H953" s="310" t="s">
        <v>372</v>
      </c>
      <c r="I953" s="527"/>
      <c r="J953" s="314" t="s">
        <v>1420</v>
      </c>
      <c r="K953" s="571"/>
      <c r="L953" s="572"/>
      <c r="M953" s="221" t="str">
        <f t="shared" si="166"/>
        <v/>
      </c>
      <c r="N953" s="62" t="str">
        <f t="shared" si="162"/>
        <v/>
      </c>
      <c r="O953" s="119"/>
      <c r="P953" s="64" t="str">
        <f t="shared" si="163"/>
        <v/>
      </c>
      <c r="Q953" s="65"/>
      <c r="R953" s="66"/>
      <c r="S953" s="67" t="str">
        <f t="shared" si="164"/>
        <v/>
      </c>
      <c r="T953" s="68" t="str">
        <f t="shared" si="167"/>
        <v>Sin Iniciar</v>
      </c>
      <c r="U953" s="650" t="str">
        <f t="shared" si="168"/>
        <v>6</v>
      </c>
      <c r="V953" s="120"/>
      <c r="W953" s="71">
        <f t="shared" si="165"/>
        <v>1</v>
      </c>
      <c r="X953" s="703"/>
    </row>
    <row r="954" spans="1:24" s="5" customFormat="1" ht="29.25" hidden="1" customHeight="1" outlineLevel="2" thickBot="1" x14ac:dyDescent="0.3">
      <c r="A954" s="763"/>
      <c r="B954" s="766"/>
      <c r="C954" s="310" t="s">
        <v>896</v>
      </c>
      <c r="D954" s="311"/>
      <c r="E954" s="311"/>
      <c r="F954" s="312"/>
      <c r="G954" s="320" t="s">
        <v>1446</v>
      </c>
      <c r="H954" s="310" t="s">
        <v>372</v>
      </c>
      <c r="I954" s="527"/>
      <c r="J954" s="314" t="s">
        <v>1447</v>
      </c>
      <c r="K954" s="571"/>
      <c r="L954" s="572"/>
      <c r="M954" s="221" t="str">
        <f t="shared" si="166"/>
        <v/>
      </c>
      <c r="N954" s="62" t="str">
        <f t="shared" si="162"/>
        <v/>
      </c>
      <c r="O954" s="119"/>
      <c r="P954" s="64" t="str">
        <f t="shared" si="163"/>
        <v/>
      </c>
      <c r="Q954" s="65"/>
      <c r="R954" s="66"/>
      <c r="S954" s="67" t="str">
        <f t="shared" si="164"/>
        <v/>
      </c>
      <c r="T954" s="68" t="str">
        <f t="shared" si="167"/>
        <v>Sin Iniciar</v>
      </c>
      <c r="U954" s="650" t="str">
        <f t="shared" si="168"/>
        <v>6</v>
      </c>
      <c r="V954" s="120"/>
      <c r="W954" s="71">
        <f t="shared" si="165"/>
        <v>1</v>
      </c>
      <c r="X954" s="703"/>
    </row>
    <row r="955" spans="1:24" s="5" customFormat="1" ht="29.25" hidden="1" customHeight="1" outlineLevel="2" thickBot="1" x14ac:dyDescent="0.3">
      <c r="A955" s="763"/>
      <c r="B955" s="766"/>
      <c r="C955" s="310" t="s">
        <v>896</v>
      </c>
      <c r="D955" s="311"/>
      <c r="E955" s="311"/>
      <c r="F955" s="312"/>
      <c r="G955" s="320" t="s">
        <v>1448</v>
      </c>
      <c r="H955" s="310" t="s">
        <v>372</v>
      </c>
      <c r="I955" s="527"/>
      <c r="J955" s="314">
        <v>4</v>
      </c>
      <c r="K955" s="571"/>
      <c r="L955" s="572"/>
      <c r="M955" s="221" t="str">
        <f t="shared" si="166"/>
        <v/>
      </c>
      <c r="N955" s="62" t="str">
        <f t="shared" si="162"/>
        <v/>
      </c>
      <c r="O955" s="119"/>
      <c r="P955" s="64" t="str">
        <f t="shared" si="163"/>
        <v/>
      </c>
      <c r="Q955" s="65"/>
      <c r="R955" s="66"/>
      <c r="S955" s="67" t="str">
        <f t="shared" si="164"/>
        <v/>
      </c>
      <c r="T955" s="68" t="str">
        <f t="shared" si="167"/>
        <v>Sin Iniciar</v>
      </c>
      <c r="U955" s="650" t="str">
        <f t="shared" si="168"/>
        <v>6</v>
      </c>
      <c r="V955" s="120"/>
      <c r="W955" s="71">
        <f t="shared" si="165"/>
        <v>1</v>
      </c>
      <c r="X955" s="703"/>
    </row>
    <row r="956" spans="1:24" s="5" customFormat="1" ht="29.25" hidden="1" customHeight="1" outlineLevel="2" thickBot="1" x14ac:dyDescent="0.3">
      <c r="A956" s="763"/>
      <c r="B956" s="766"/>
      <c r="C956" s="310" t="s">
        <v>896</v>
      </c>
      <c r="D956" s="311"/>
      <c r="E956" s="311"/>
      <c r="F956" s="312"/>
      <c r="G956" s="320" t="s">
        <v>1449</v>
      </c>
      <c r="H956" s="310" t="s">
        <v>372</v>
      </c>
      <c r="I956" s="527"/>
      <c r="J956" s="314" t="s">
        <v>1420</v>
      </c>
      <c r="K956" s="571"/>
      <c r="L956" s="572"/>
      <c r="M956" s="221" t="str">
        <f t="shared" si="166"/>
        <v/>
      </c>
      <c r="N956" s="62" t="str">
        <f t="shared" si="162"/>
        <v/>
      </c>
      <c r="O956" s="119"/>
      <c r="P956" s="64" t="str">
        <f t="shared" si="163"/>
        <v/>
      </c>
      <c r="Q956" s="65"/>
      <c r="R956" s="66"/>
      <c r="S956" s="67" t="str">
        <f t="shared" si="164"/>
        <v/>
      </c>
      <c r="T956" s="68" t="str">
        <f t="shared" si="167"/>
        <v>Sin Iniciar</v>
      </c>
      <c r="U956" s="650" t="str">
        <f t="shared" si="168"/>
        <v>6</v>
      </c>
      <c r="V956" s="120"/>
      <c r="W956" s="71">
        <f t="shared" si="165"/>
        <v>1</v>
      </c>
      <c r="X956" s="703"/>
    </row>
    <row r="957" spans="1:24" s="5" customFormat="1" ht="29.25" hidden="1" customHeight="1" outlineLevel="2" thickBot="1" x14ac:dyDescent="0.3">
      <c r="A957" s="763"/>
      <c r="B957" s="766"/>
      <c r="C957" s="310" t="s">
        <v>896</v>
      </c>
      <c r="D957" s="311"/>
      <c r="E957" s="311"/>
      <c r="F957" s="312"/>
      <c r="G957" s="320" t="s">
        <v>1450</v>
      </c>
      <c r="H957" s="310" t="s">
        <v>372</v>
      </c>
      <c r="I957" s="527"/>
      <c r="J957" s="314">
        <v>2</v>
      </c>
      <c r="K957" s="571"/>
      <c r="L957" s="572"/>
      <c r="M957" s="221" t="str">
        <f t="shared" si="166"/>
        <v/>
      </c>
      <c r="N957" s="62" t="str">
        <f t="shared" si="162"/>
        <v/>
      </c>
      <c r="O957" s="119"/>
      <c r="P957" s="64" t="str">
        <f t="shared" si="163"/>
        <v/>
      </c>
      <c r="Q957" s="65"/>
      <c r="R957" s="66"/>
      <c r="S957" s="67" t="str">
        <f t="shared" si="164"/>
        <v/>
      </c>
      <c r="T957" s="68" t="str">
        <f t="shared" si="167"/>
        <v>Sin Iniciar</v>
      </c>
      <c r="U957" s="650" t="str">
        <f t="shared" si="168"/>
        <v>6</v>
      </c>
      <c r="V957" s="120"/>
      <c r="W957" s="71">
        <f t="shared" si="165"/>
        <v>1</v>
      </c>
      <c r="X957" s="703"/>
    </row>
    <row r="958" spans="1:24" s="5" customFormat="1" ht="29.25" hidden="1" customHeight="1" outlineLevel="2" thickBot="1" x14ac:dyDescent="0.3">
      <c r="A958" s="763"/>
      <c r="B958" s="766"/>
      <c r="C958" s="310" t="s">
        <v>896</v>
      </c>
      <c r="D958" s="311"/>
      <c r="E958" s="311"/>
      <c r="F958" s="312"/>
      <c r="G958" s="320" t="s">
        <v>1451</v>
      </c>
      <c r="H958" s="310" t="s">
        <v>372</v>
      </c>
      <c r="I958" s="527"/>
      <c r="J958" s="314" t="s">
        <v>1420</v>
      </c>
      <c r="K958" s="571"/>
      <c r="L958" s="572"/>
      <c r="M958" s="221" t="str">
        <f t="shared" si="166"/>
        <v/>
      </c>
      <c r="N958" s="62" t="str">
        <f t="shared" si="162"/>
        <v/>
      </c>
      <c r="O958" s="119"/>
      <c r="P958" s="64" t="str">
        <f t="shared" si="163"/>
        <v/>
      </c>
      <c r="Q958" s="65"/>
      <c r="R958" s="66"/>
      <c r="S958" s="67" t="str">
        <f t="shared" si="164"/>
        <v/>
      </c>
      <c r="T958" s="68" t="str">
        <f t="shared" si="167"/>
        <v>Sin Iniciar</v>
      </c>
      <c r="U958" s="650" t="str">
        <f t="shared" si="168"/>
        <v>6</v>
      </c>
      <c r="V958" s="120"/>
      <c r="W958" s="71">
        <f t="shared" si="165"/>
        <v>1</v>
      </c>
      <c r="X958" s="703"/>
    </row>
    <row r="959" spans="1:24" s="5" customFormat="1" ht="29.25" hidden="1" customHeight="1" outlineLevel="2" thickBot="1" x14ac:dyDescent="0.3">
      <c r="A959" s="763"/>
      <c r="B959" s="766"/>
      <c r="C959" s="310" t="s">
        <v>896</v>
      </c>
      <c r="D959" s="311"/>
      <c r="E959" s="311"/>
      <c r="F959" s="312"/>
      <c r="G959" s="320" t="s">
        <v>1452</v>
      </c>
      <c r="H959" s="310" t="s">
        <v>372</v>
      </c>
      <c r="I959" s="527"/>
      <c r="J959" s="314">
        <v>5</v>
      </c>
      <c r="K959" s="571"/>
      <c r="L959" s="572"/>
      <c r="M959" s="221" t="str">
        <f t="shared" si="166"/>
        <v/>
      </c>
      <c r="N959" s="62" t="str">
        <f t="shared" si="162"/>
        <v/>
      </c>
      <c r="O959" s="119"/>
      <c r="P959" s="64" t="str">
        <f t="shared" si="163"/>
        <v/>
      </c>
      <c r="Q959" s="65"/>
      <c r="R959" s="66"/>
      <c r="S959" s="67" t="str">
        <f t="shared" si="164"/>
        <v/>
      </c>
      <c r="T959" s="68" t="str">
        <f t="shared" si="167"/>
        <v>Sin Iniciar</v>
      </c>
      <c r="U959" s="650" t="str">
        <f t="shared" si="168"/>
        <v>6</v>
      </c>
      <c r="V959" s="120"/>
      <c r="W959" s="71">
        <f t="shared" si="165"/>
        <v>1</v>
      </c>
      <c r="X959" s="703"/>
    </row>
    <row r="960" spans="1:24" s="5" customFormat="1" ht="29.25" hidden="1" customHeight="1" outlineLevel="2" thickBot="1" x14ac:dyDescent="0.3">
      <c r="A960" s="763"/>
      <c r="B960" s="766"/>
      <c r="C960" s="310" t="s">
        <v>896</v>
      </c>
      <c r="D960" s="311"/>
      <c r="E960" s="311"/>
      <c r="F960" s="312"/>
      <c r="G960" s="320" t="s">
        <v>1453</v>
      </c>
      <c r="H960" s="310" t="s">
        <v>372</v>
      </c>
      <c r="I960" s="527"/>
      <c r="J960" s="314">
        <v>5</v>
      </c>
      <c r="K960" s="571"/>
      <c r="L960" s="572"/>
      <c r="M960" s="221" t="str">
        <f t="shared" si="166"/>
        <v/>
      </c>
      <c r="N960" s="62" t="str">
        <f t="shared" si="162"/>
        <v/>
      </c>
      <c r="O960" s="119"/>
      <c r="P960" s="64" t="str">
        <f t="shared" si="163"/>
        <v/>
      </c>
      <c r="Q960" s="65"/>
      <c r="R960" s="66"/>
      <c r="S960" s="67" t="str">
        <f t="shared" si="164"/>
        <v/>
      </c>
      <c r="T960" s="68" t="str">
        <f t="shared" si="167"/>
        <v>Sin Iniciar</v>
      </c>
      <c r="U960" s="650" t="str">
        <f t="shared" si="168"/>
        <v>6</v>
      </c>
      <c r="V960" s="120"/>
      <c r="W960" s="71">
        <f t="shared" si="165"/>
        <v>1</v>
      </c>
      <c r="X960" s="703"/>
    </row>
    <row r="961" spans="1:24" s="5" customFormat="1" ht="29.25" hidden="1" customHeight="1" outlineLevel="2" thickBot="1" x14ac:dyDescent="0.3">
      <c r="A961" s="763"/>
      <c r="B961" s="766"/>
      <c r="C961" s="310" t="s">
        <v>896</v>
      </c>
      <c r="D961" s="311"/>
      <c r="E961" s="311"/>
      <c r="F961" s="312"/>
      <c r="G961" s="320" t="s">
        <v>1454</v>
      </c>
      <c r="H961" s="310" t="s">
        <v>372</v>
      </c>
      <c r="I961" s="527"/>
      <c r="J961" s="314">
        <v>5</v>
      </c>
      <c r="K961" s="571"/>
      <c r="L961" s="572"/>
      <c r="M961" s="221" t="str">
        <f t="shared" si="166"/>
        <v/>
      </c>
      <c r="N961" s="62" t="str">
        <f t="shared" si="162"/>
        <v/>
      </c>
      <c r="O961" s="119"/>
      <c r="P961" s="64" t="str">
        <f t="shared" si="163"/>
        <v/>
      </c>
      <c r="Q961" s="65"/>
      <c r="R961" s="66"/>
      <c r="S961" s="67" t="str">
        <f t="shared" si="164"/>
        <v/>
      </c>
      <c r="T961" s="68" t="str">
        <f t="shared" si="167"/>
        <v>Sin Iniciar</v>
      </c>
      <c r="U961" s="650" t="str">
        <f t="shared" si="168"/>
        <v>6</v>
      </c>
      <c r="V961" s="120"/>
      <c r="W961" s="71">
        <f t="shared" si="165"/>
        <v>1</v>
      </c>
      <c r="X961" s="703"/>
    </row>
    <row r="962" spans="1:24" s="5" customFormat="1" ht="29.25" hidden="1" customHeight="1" outlineLevel="2" thickBot="1" x14ac:dyDescent="0.3">
      <c r="A962" s="763"/>
      <c r="B962" s="766"/>
      <c r="C962" s="310" t="s">
        <v>896</v>
      </c>
      <c r="D962" s="311"/>
      <c r="E962" s="311"/>
      <c r="F962" s="312"/>
      <c r="G962" s="320" t="s">
        <v>1455</v>
      </c>
      <c r="H962" s="310" t="s">
        <v>372</v>
      </c>
      <c r="I962" s="527"/>
      <c r="J962" s="314" t="s">
        <v>1431</v>
      </c>
      <c r="K962" s="571"/>
      <c r="L962" s="572"/>
      <c r="M962" s="221" t="str">
        <f t="shared" si="166"/>
        <v/>
      </c>
      <c r="N962" s="62" t="str">
        <f t="shared" si="162"/>
        <v/>
      </c>
      <c r="O962" s="119"/>
      <c r="P962" s="64" t="str">
        <f t="shared" si="163"/>
        <v/>
      </c>
      <c r="Q962" s="65"/>
      <c r="R962" s="66"/>
      <c r="S962" s="67" t="str">
        <f t="shared" si="164"/>
        <v/>
      </c>
      <c r="T962" s="68" t="str">
        <f t="shared" si="167"/>
        <v>Sin Iniciar</v>
      </c>
      <c r="U962" s="650" t="str">
        <f t="shared" si="168"/>
        <v>6</v>
      </c>
      <c r="V962" s="120"/>
      <c r="W962" s="71">
        <f t="shared" si="165"/>
        <v>1</v>
      </c>
      <c r="X962" s="703"/>
    </row>
    <row r="963" spans="1:24" s="5" customFormat="1" ht="29.25" hidden="1" customHeight="1" outlineLevel="2" thickBot="1" x14ac:dyDescent="0.3">
      <c r="A963" s="763"/>
      <c r="B963" s="766"/>
      <c r="C963" s="310" t="s">
        <v>896</v>
      </c>
      <c r="D963" s="311"/>
      <c r="E963" s="311"/>
      <c r="F963" s="312"/>
      <c r="G963" s="320" t="s">
        <v>1456</v>
      </c>
      <c r="H963" s="310" t="s">
        <v>372</v>
      </c>
      <c r="I963" s="527"/>
      <c r="J963" s="314" t="s">
        <v>1431</v>
      </c>
      <c r="K963" s="571"/>
      <c r="L963" s="572"/>
      <c r="M963" s="221" t="str">
        <f t="shared" si="166"/>
        <v/>
      </c>
      <c r="N963" s="62" t="str">
        <f t="shared" ref="N963:N1026" si="169">+IF(D963="","",IF(AND(MONTH($C$2)&gt;=MONTH(D963),MONTH($C$2)&lt;=MONTH(E963)),"X",""))</f>
        <v/>
      </c>
      <c r="O963" s="119"/>
      <c r="P963" s="64" t="str">
        <f t="shared" si="163"/>
        <v/>
      </c>
      <c r="Q963" s="65"/>
      <c r="R963" s="66"/>
      <c r="S963" s="67" t="str">
        <f t="shared" si="164"/>
        <v/>
      </c>
      <c r="T963" s="68" t="str">
        <f t="shared" si="167"/>
        <v>Sin Iniciar</v>
      </c>
      <c r="U963" s="650" t="str">
        <f t="shared" si="168"/>
        <v>6</v>
      </c>
      <c r="V963" s="120"/>
      <c r="W963" s="71">
        <f t="shared" si="165"/>
        <v>1</v>
      </c>
      <c r="X963" s="703"/>
    </row>
    <row r="964" spans="1:24" s="5" customFormat="1" ht="29.25" hidden="1" customHeight="1" outlineLevel="2" thickBot="1" x14ac:dyDescent="0.3">
      <c r="A964" s="763"/>
      <c r="B964" s="766"/>
      <c r="C964" s="310" t="s">
        <v>896</v>
      </c>
      <c r="D964" s="311"/>
      <c r="E964" s="311"/>
      <c r="F964" s="312"/>
      <c r="G964" s="320" t="s">
        <v>1457</v>
      </c>
      <c r="H964" s="310" t="s">
        <v>372</v>
      </c>
      <c r="I964" s="527"/>
      <c r="J964" s="314" t="s">
        <v>1458</v>
      </c>
      <c r="K964" s="571"/>
      <c r="L964" s="572"/>
      <c r="M964" s="221" t="str">
        <f t="shared" si="166"/>
        <v/>
      </c>
      <c r="N964" s="62" t="str">
        <f t="shared" si="169"/>
        <v/>
      </c>
      <c r="O964" s="119"/>
      <c r="P964" s="64" t="str">
        <f t="shared" si="163"/>
        <v/>
      </c>
      <c r="Q964" s="65"/>
      <c r="R964" s="66"/>
      <c r="S964" s="67" t="str">
        <f t="shared" si="164"/>
        <v/>
      </c>
      <c r="T964" s="68" t="str">
        <f t="shared" si="167"/>
        <v>Sin Iniciar</v>
      </c>
      <c r="U964" s="650" t="str">
        <f t="shared" si="168"/>
        <v>6</v>
      </c>
      <c r="V964" s="120"/>
      <c r="W964" s="71">
        <f t="shared" si="165"/>
        <v>1</v>
      </c>
      <c r="X964" s="703"/>
    </row>
    <row r="965" spans="1:24" s="5" customFormat="1" ht="29.25" hidden="1" customHeight="1" outlineLevel="2" thickBot="1" x14ac:dyDescent="0.3">
      <c r="A965" s="763"/>
      <c r="B965" s="766"/>
      <c r="C965" s="310" t="s">
        <v>896</v>
      </c>
      <c r="D965" s="311"/>
      <c r="E965" s="311"/>
      <c r="F965" s="312"/>
      <c r="G965" s="320" t="s">
        <v>1459</v>
      </c>
      <c r="H965" s="310" t="s">
        <v>372</v>
      </c>
      <c r="I965" s="527"/>
      <c r="J965" s="314" t="s">
        <v>1458</v>
      </c>
      <c r="K965" s="571"/>
      <c r="L965" s="572"/>
      <c r="M965" s="221" t="str">
        <f t="shared" si="166"/>
        <v/>
      </c>
      <c r="N965" s="62" t="str">
        <f t="shared" si="169"/>
        <v/>
      </c>
      <c r="O965" s="119"/>
      <c r="P965" s="64" t="str">
        <f t="shared" si="163"/>
        <v/>
      </c>
      <c r="Q965" s="65"/>
      <c r="R965" s="66"/>
      <c r="S965" s="67" t="str">
        <f t="shared" si="164"/>
        <v/>
      </c>
      <c r="T965" s="68" t="str">
        <f t="shared" si="167"/>
        <v>Sin Iniciar</v>
      </c>
      <c r="U965" s="650" t="str">
        <f t="shared" si="168"/>
        <v>6</v>
      </c>
      <c r="V965" s="120"/>
      <c r="W965" s="71">
        <f t="shared" si="165"/>
        <v>1</v>
      </c>
      <c r="X965" s="703"/>
    </row>
    <row r="966" spans="1:24" s="5" customFormat="1" ht="29.25" hidden="1" customHeight="1" outlineLevel="2" thickBot="1" x14ac:dyDescent="0.3">
      <c r="A966" s="763"/>
      <c r="B966" s="766"/>
      <c r="C966" s="310" t="s">
        <v>896</v>
      </c>
      <c r="D966" s="311"/>
      <c r="E966" s="311"/>
      <c r="F966" s="312"/>
      <c r="G966" s="320" t="s">
        <v>1460</v>
      </c>
      <c r="H966" s="310" t="s">
        <v>372</v>
      </c>
      <c r="I966" s="527"/>
      <c r="J966" s="314" t="s">
        <v>1431</v>
      </c>
      <c r="K966" s="571"/>
      <c r="L966" s="572"/>
      <c r="M966" s="221" t="str">
        <f t="shared" si="166"/>
        <v/>
      </c>
      <c r="N966" s="62" t="str">
        <f t="shared" si="169"/>
        <v/>
      </c>
      <c r="O966" s="119"/>
      <c r="P966" s="64" t="str">
        <f t="shared" si="163"/>
        <v/>
      </c>
      <c r="Q966" s="65"/>
      <c r="R966" s="66"/>
      <c r="S966" s="67" t="str">
        <f t="shared" si="164"/>
        <v/>
      </c>
      <c r="T966" s="68" t="str">
        <f t="shared" si="167"/>
        <v>Sin Iniciar</v>
      </c>
      <c r="U966" s="650" t="str">
        <f t="shared" si="168"/>
        <v>6</v>
      </c>
      <c r="V966" s="120"/>
      <c r="W966" s="71">
        <f t="shared" si="165"/>
        <v>1</v>
      </c>
      <c r="X966" s="703"/>
    </row>
    <row r="967" spans="1:24" s="5" customFormat="1" ht="29.25" hidden="1" customHeight="1" outlineLevel="2" thickBot="1" x14ac:dyDescent="0.3">
      <c r="A967" s="763"/>
      <c r="B967" s="766"/>
      <c r="C967" s="310" t="s">
        <v>896</v>
      </c>
      <c r="D967" s="311"/>
      <c r="E967" s="311"/>
      <c r="F967" s="312"/>
      <c r="G967" s="320" t="s">
        <v>1461</v>
      </c>
      <c r="H967" s="310" t="s">
        <v>372</v>
      </c>
      <c r="I967" s="527"/>
      <c r="J967" s="314" t="s">
        <v>1431</v>
      </c>
      <c r="K967" s="571"/>
      <c r="L967" s="572"/>
      <c r="M967" s="221" t="str">
        <f t="shared" si="166"/>
        <v/>
      </c>
      <c r="N967" s="62" t="str">
        <f t="shared" si="169"/>
        <v/>
      </c>
      <c r="O967" s="119"/>
      <c r="P967" s="64" t="str">
        <f t="shared" si="163"/>
        <v/>
      </c>
      <c r="Q967" s="65"/>
      <c r="R967" s="66"/>
      <c r="S967" s="67" t="str">
        <f t="shared" si="164"/>
        <v/>
      </c>
      <c r="T967" s="68" t="str">
        <f t="shared" si="167"/>
        <v>Sin Iniciar</v>
      </c>
      <c r="U967" s="650" t="str">
        <f t="shared" si="168"/>
        <v>6</v>
      </c>
      <c r="V967" s="120"/>
      <c r="W967" s="71">
        <f t="shared" si="165"/>
        <v>1</v>
      </c>
      <c r="X967" s="703"/>
    </row>
    <row r="968" spans="1:24" s="5" customFormat="1" ht="29.25" hidden="1" customHeight="1" outlineLevel="2" thickBot="1" x14ac:dyDescent="0.3">
      <c r="A968" s="763"/>
      <c r="B968" s="766"/>
      <c r="C968" s="310" t="s">
        <v>896</v>
      </c>
      <c r="D968" s="311"/>
      <c r="E968" s="311"/>
      <c r="F968" s="312"/>
      <c r="G968" s="320" t="s">
        <v>1462</v>
      </c>
      <c r="H968" s="310" t="s">
        <v>372</v>
      </c>
      <c r="I968" s="527"/>
      <c r="J968" s="314">
        <v>8</v>
      </c>
      <c r="K968" s="571"/>
      <c r="L968" s="572"/>
      <c r="M968" s="221" t="str">
        <f t="shared" si="166"/>
        <v/>
      </c>
      <c r="N968" s="62" t="str">
        <f t="shared" si="169"/>
        <v/>
      </c>
      <c r="O968" s="119"/>
      <c r="P968" s="64" t="str">
        <f t="shared" si="163"/>
        <v/>
      </c>
      <c r="Q968" s="65"/>
      <c r="R968" s="66"/>
      <c r="S968" s="67" t="str">
        <f t="shared" si="164"/>
        <v/>
      </c>
      <c r="T968" s="68" t="str">
        <f t="shared" si="167"/>
        <v>Sin Iniciar</v>
      </c>
      <c r="U968" s="650" t="str">
        <f t="shared" si="168"/>
        <v>6</v>
      </c>
      <c r="V968" s="120"/>
      <c r="W968" s="71">
        <f t="shared" si="165"/>
        <v>1</v>
      </c>
      <c r="X968" s="703"/>
    </row>
    <row r="969" spans="1:24" s="5" customFormat="1" ht="29.25" hidden="1" customHeight="1" outlineLevel="2" thickBot="1" x14ac:dyDescent="0.3">
      <c r="A969" s="763"/>
      <c r="B969" s="766"/>
      <c r="C969" s="310" t="s">
        <v>896</v>
      </c>
      <c r="D969" s="311"/>
      <c r="E969" s="311"/>
      <c r="F969" s="312"/>
      <c r="G969" s="320" t="s">
        <v>1463</v>
      </c>
      <c r="H969" s="310" t="s">
        <v>372</v>
      </c>
      <c r="I969" s="527"/>
      <c r="J969" s="314" t="s">
        <v>845</v>
      </c>
      <c r="K969" s="571"/>
      <c r="L969" s="572"/>
      <c r="M969" s="221" t="str">
        <f t="shared" si="166"/>
        <v/>
      </c>
      <c r="N969" s="62" t="str">
        <f t="shared" si="169"/>
        <v/>
      </c>
      <c r="O969" s="119"/>
      <c r="P969" s="64" t="str">
        <f t="shared" ref="P969:P1032" si="170">+IF(N969="","",IFERROR(IF(MONTH($C$2)&lt;MONTH(D969),"",IF(E969&lt;$C$2,1,IF(D969&lt;$C$2,($C$2-D969)/(E969-D969),0))),0))</f>
        <v/>
      </c>
      <c r="Q969" s="65"/>
      <c r="R969" s="66"/>
      <c r="S969" s="67" t="str">
        <f t="shared" ref="S969:S1032" si="171">IF(P969="","",IF(Q969&gt;P969,1,(Q969/P969)))</f>
        <v/>
      </c>
      <c r="T969" s="68" t="str">
        <f t="shared" si="167"/>
        <v>Sin Iniciar</v>
      </c>
      <c r="U969" s="650" t="str">
        <f t="shared" si="168"/>
        <v>6</v>
      </c>
      <c r="V969" s="120"/>
      <c r="W969" s="71">
        <f t="shared" si="165"/>
        <v>1</v>
      </c>
      <c r="X969" s="703"/>
    </row>
    <row r="970" spans="1:24" s="5" customFormat="1" ht="29.25" hidden="1" customHeight="1" outlineLevel="2" thickBot="1" x14ac:dyDescent="0.3">
      <c r="A970" s="763"/>
      <c r="B970" s="766"/>
      <c r="C970" s="310" t="s">
        <v>896</v>
      </c>
      <c r="D970" s="311"/>
      <c r="E970" s="311"/>
      <c r="F970" s="312"/>
      <c r="G970" s="320" t="s">
        <v>1464</v>
      </c>
      <c r="H970" s="310" t="s">
        <v>372</v>
      </c>
      <c r="I970" s="527"/>
      <c r="J970" s="314" t="s">
        <v>1431</v>
      </c>
      <c r="K970" s="571"/>
      <c r="L970" s="572"/>
      <c r="M970" s="221" t="str">
        <f t="shared" si="166"/>
        <v/>
      </c>
      <c r="N970" s="62" t="str">
        <f t="shared" si="169"/>
        <v/>
      </c>
      <c r="O970" s="119"/>
      <c r="P970" s="64" t="str">
        <f t="shared" si="170"/>
        <v/>
      </c>
      <c r="Q970" s="65"/>
      <c r="R970" s="66"/>
      <c r="S970" s="67" t="str">
        <f t="shared" si="171"/>
        <v/>
      </c>
      <c r="T970" s="68" t="str">
        <f t="shared" si="167"/>
        <v>Sin Iniciar</v>
      </c>
      <c r="U970" s="650" t="str">
        <f t="shared" si="168"/>
        <v>6</v>
      </c>
      <c r="V970" s="120"/>
      <c r="W970" s="71">
        <f t="shared" si="165"/>
        <v>1</v>
      </c>
      <c r="X970" s="703"/>
    </row>
    <row r="971" spans="1:24" s="5" customFormat="1" ht="29.25" hidden="1" customHeight="1" outlineLevel="2" thickBot="1" x14ac:dyDescent="0.3">
      <c r="A971" s="763"/>
      <c r="B971" s="766"/>
      <c r="C971" s="310" t="s">
        <v>896</v>
      </c>
      <c r="D971" s="311"/>
      <c r="E971" s="311"/>
      <c r="F971" s="312"/>
      <c r="G971" s="320" t="s">
        <v>1465</v>
      </c>
      <c r="H971" s="310" t="s">
        <v>372</v>
      </c>
      <c r="I971" s="527"/>
      <c r="J971" s="314" t="s">
        <v>1431</v>
      </c>
      <c r="K971" s="571"/>
      <c r="L971" s="572"/>
      <c r="M971" s="221" t="str">
        <f t="shared" si="166"/>
        <v/>
      </c>
      <c r="N971" s="62" t="str">
        <f t="shared" si="169"/>
        <v/>
      </c>
      <c r="O971" s="119"/>
      <c r="P971" s="64" t="str">
        <f t="shared" si="170"/>
        <v/>
      </c>
      <c r="Q971" s="65"/>
      <c r="R971" s="66"/>
      <c r="S971" s="67" t="str">
        <f t="shared" si="171"/>
        <v/>
      </c>
      <c r="T971" s="68" t="str">
        <f t="shared" si="167"/>
        <v>Sin Iniciar</v>
      </c>
      <c r="U971" s="650" t="str">
        <f t="shared" si="168"/>
        <v>6</v>
      </c>
      <c r="V971" s="120"/>
      <c r="W971" s="71">
        <f t="shared" si="165"/>
        <v>1</v>
      </c>
      <c r="X971" s="703"/>
    </row>
    <row r="972" spans="1:24" s="5" customFormat="1" ht="29.25" hidden="1" customHeight="1" outlineLevel="2" thickBot="1" x14ac:dyDescent="0.3">
      <c r="A972" s="763"/>
      <c r="B972" s="766"/>
      <c r="C972" s="310" t="s">
        <v>896</v>
      </c>
      <c r="D972" s="311"/>
      <c r="E972" s="311"/>
      <c r="F972" s="312"/>
      <c r="G972" s="320" t="s">
        <v>1466</v>
      </c>
      <c r="H972" s="310" t="s">
        <v>372</v>
      </c>
      <c r="I972" s="527"/>
      <c r="J972" s="314" t="s">
        <v>1431</v>
      </c>
      <c r="K972" s="571"/>
      <c r="L972" s="572"/>
      <c r="M972" s="221" t="str">
        <f t="shared" si="166"/>
        <v/>
      </c>
      <c r="N972" s="62" t="str">
        <f t="shared" si="169"/>
        <v/>
      </c>
      <c r="O972" s="119"/>
      <c r="P972" s="64" t="str">
        <f t="shared" si="170"/>
        <v/>
      </c>
      <c r="Q972" s="65"/>
      <c r="R972" s="66"/>
      <c r="S972" s="67" t="str">
        <f t="shared" si="171"/>
        <v/>
      </c>
      <c r="T972" s="68" t="str">
        <f t="shared" si="167"/>
        <v>Sin Iniciar</v>
      </c>
      <c r="U972" s="650" t="str">
        <f t="shared" si="168"/>
        <v>6</v>
      </c>
      <c r="V972" s="120"/>
      <c r="W972" s="71">
        <f t="shared" si="165"/>
        <v>1</v>
      </c>
      <c r="X972" s="703"/>
    </row>
    <row r="973" spans="1:24" s="5" customFormat="1" ht="29.25" hidden="1" customHeight="1" outlineLevel="2" thickBot="1" x14ac:dyDescent="0.3">
      <c r="A973" s="763"/>
      <c r="B973" s="766"/>
      <c r="C973" s="310" t="s">
        <v>896</v>
      </c>
      <c r="D973" s="311"/>
      <c r="E973" s="311"/>
      <c r="F973" s="312"/>
      <c r="G973" s="320" t="s">
        <v>1467</v>
      </c>
      <c r="H973" s="310" t="s">
        <v>372</v>
      </c>
      <c r="I973" s="527"/>
      <c r="J973" s="314" t="s">
        <v>1431</v>
      </c>
      <c r="K973" s="571"/>
      <c r="L973" s="572"/>
      <c r="M973" s="221" t="str">
        <f t="shared" si="166"/>
        <v/>
      </c>
      <c r="N973" s="62" t="str">
        <f t="shared" si="169"/>
        <v/>
      </c>
      <c r="O973" s="119"/>
      <c r="P973" s="64" t="str">
        <f t="shared" si="170"/>
        <v/>
      </c>
      <c r="Q973" s="65"/>
      <c r="R973" s="66"/>
      <c r="S973" s="67" t="str">
        <f t="shared" si="171"/>
        <v/>
      </c>
      <c r="T973" s="68" t="str">
        <f t="shared" si="167"/>
        <v>Sin Iniciar</v>
      </c>
      <c r="U973" s="650" t="str">
        <f t="shared" si="168"/>
        <v>6</v>
      </c>
      <c r="V973" s="120"/>
      <c r="W973" s="71">
        <f t="shared" si="165"/>
        <v>1</v>
      </c>
      <c r="X973" s="703"/>
    </row>
    <row r="974" spans="1:24" s="5" customFormat="1" ht="29.25" hidden="1" customHeight="1" outlineLevel="2" thickBot="1" x14ac:dyDescent="0.3">
      <c r="A974" s="763"/>
      <c r="B974" s="766"/>
      <c r="C974" s="310" t="s">
        <v>896</v>
      </c>
      <c r="D974" s="311"/>
      <c r="E974" s="311"/>
      <c r="F974" s="312"/>
      <c r="G974" s="320" t="s">
        <v>1468</v>
      </c>
      <c r="H974" s="310" t="s">
        <v>372</v>
      </c>
      <c r="I974" s="527"/>
      <c r="J974" s="314" t="s">
        <v>1431</v>
      </c>
      <c r="K974" s="571"/>
      <c r="L974" s="572"/>
      <c r="M974" s="221" t="str">
        <f t="shared" si="166"/>
        <v/>
      </c>
      <c r="N974" s="62" t="str">
        <f t="shared" si="169"/>
        <v/>
      </c>
      <c r="O974" s="119"/>
      <c r="P974" s="64" t="str">
        <f t="shared" si="170"/>
        <v/>
      </c>
      <c r="Q974" s="65"/>
      <c r="R974" s="66"/>
      <c r="S974" s="67" t="str">
        <f t="shared" si="171"/>
        <v/>
      </c>
      <c r="T974" s="68" t="str">
        <f t="shared" si="167"/>
        <v>Sin Iniciar</v>
      </c>
      <c r="U974" s="650" t="str">
        <f t="shared" si="168"/>
        <v>6</v>
      </c>
      <c r="V974" s="120"/>
      <c r="W974" s="71">
        <f t="shared" si="165"/>
        <v>1</v>
      </c>
      <c r="X974" s="703"/>
    </row>
    <row r="975" spans="1:24" s="5" customFormat="1" ht="29.25" hidden="1" customHeight="1" outlineLevel="2" thickBot="1" x14ac:dyDescent="0.3">
      <c r="A975" s="763"/>
      <c r="B975" s="766"/>
      <c r="C975" s="310" t="s">
        <v>896</v>
      </c>
      <c r="D975" s="311"/>
      <c r="E975" s="311"/>
      <c r="F975" s="312"/>
      <c r="G975" s="320" t="s">
        <v>1469</v>
      </c>
      <c r="H975" s="310" t="s">
        <v>372</v>
      </c>
      <c r="I975" s="527"/>
      <c r="J975" s="314" t="s">
        <v>1458</v>
      </c>
      <c r="K975" s="571"/>
      <c r="L975" s="572"/>
      <c r="M975" s="221" t="str">
        <f t="shared" si="166"/>
        <v/>
      </c>
      <c r="N975" s="62" t="str">
        <f t="shared" si="169"/>
        <v/>
      </c>
      <c r="O975" s="119"/>
      <c r="P975" s="64" t="str">
        <f t="shared" si="170"/>
        <v/>
      </c>
      <c r="Q975" s="65"/>
      <c r="R975" s="66"/>
      <c r="S975" s="67" t="str">
        <f t="shared" si="171"/>
        <v/>
      </c>
      <c r="T975" s="68" t="str">
        <f t="shared" si="167"/>
        <v>Sin Iniciar</v>
      </c>
      <c r="U975" s="650" t="str">
        <f t="shared" si="168"/>
        <v>6</v>
      </c>
      <c r="V975" s="120"/>
      <c r="W975" s="71">
        <f t="shared" si="165"/>
        <v>1</v>
      </c>
      <c r="X975" s="703"/>
    </row>
    <row r="976" spans="1:24" s="5" customFormat="1" ht="29.25" hidden="1" customHeight="1" outlineLevel="2" thickBot="1" x14ac:dyDescent="0.3">
      <c r="A976" s="763"/>
      <c r="B976" s="766"/>
      <c r="C976" s="310" t="s">
        <v>896</v>
      </c>
      <c r="D976" s="311"/>
      <c r="E976" s="311"/>
      <c r="F976" s="312"/>
      <c r="G976" s="320" t="s">
        <v>1470</v>
      </c>
      <c r="H976" s="310" t="s">
        <v>372</v>
      </c>
      <c r="I976" s="527"/>
      <c r="J976" s="314" t="s">
        <v>1458</v>
      </c>
      <c r="K976" s="571"/>
      <c r="L976" s="572"/>
      <c r="M976" s="221" t="str">
        <f t="shared" si="166"/>
        <v/>
      </c>
      <c r="N976" s="62" t="str">
        <f t="shared" si="169"/>
        <v/>
      </c>
      <c r="O976" s="119"/>
      <c r="P976" s="64" t="str">
        <f t="shared" si="170"/>
        <v/>
      </c>
      <c r="Q976" s="65"/>
      <c r="R976" s="66"/>
      <c r="S976" s="67" t="str">
        <f t="shared" si="171"/>
        <v/>
      </c>
      <c r="T976" s="68" t="str">
        <f t="shared" si="167"/>
        <v>Sin Iniciar</v>
      </c>
      <c r="U976" s="650" t="str">
        <f t="shared" si="168"/>
        <v>6</v>
      </c>
      <c r="V976" s="120"/>
      <c r="W976" s="71">
        <f t="shared" si="165"/>
        <v>1</v>
      </c>
      <c r="X976" s="703"/>
    </row>
    <row r="977" spans="1:24" s="5" customFormat="1" ht="29.25" hidden="1" customHeight="1" outlineLevel="2" thickBot="1" x14ac:dyDescent="0.3">
      <c r="A977" s="763"/>
      <c r="B977" s="766"/>
      <c r="C977" s="310" t="s">
        <v>896</v>
      </c>
      <c r="D977" s="311"/>
      <c r="E977" s="311"/>
      <c r="F977" s="312"/>
      <c r="G977" s="320" t="s">
        <v>1471</v>
      </c>
      <c r="H977" s="310" t="s">
        <v>372</v>
      </c>
      <c r="I977" s="527"/>
      <c r="J977" s="314" t="s">
        <v>1458</v>
      </c>
      <c r="K977" s="571"/>
      <c r="L977" s="572"/>
      <c r="M977" s="221" t="str">
        <f t="shared" si="166"/>
        <v/>
      </c>
      <c r="N977" s="62" t="str">
        <f t="shared" si="169"/>
        <v/>
      </c>
      <c r="O977" s="119"/>
      <c r="P977" s="64" t="str">
        <f t="shared" si="170"/>
        <v/>
      </c>
      <c r="Q977" s="65"/>
      <c r="R977" s="66"/>
      <c r="S977" s="67" t="str">
        <f t="shared" si="171"/>
        <v/>
      </c>
      <c r="T977" s="68" t="str">
        <f t="shared" si="167"/>
        <v>Sin Iniciar</v>
      </c>
      <c r="U977" s="650" t="str">
        <f t="shared" si="168"/>
        <v>6</v>
      </c>
      <c r="V977" s="120"/>
      <c r="W977" s="71">
        <f t="shared" si="165"/>
        <v>1</v>
      </c>
      <c r="X977" s="703"/>
    </row>
    <row r="978" spans="1:24" s="5" customFormat="1" ht="29.25" hidden="1" customHeight="1" outlineLevel="2" thickBot="1" x14ac:dyDescent="0.3">
      <c r="A978" s="763"/>
      <c r="B978" s="766"/>
      <c r="C978" s="310" t="s">
        <v>896</v>
      </c>
      <c r="D978" s="311"/>
      <c r="E978" s="311"/>
      <c r="F978" s="312"/>
      <c r="G978" s="320" t="s">
        <v>1472</v>
      </c>
      <c r="H978" s="310" t="s">
        <v>372</v>
      </c>
      <c r="I978" s="527"/>
      <c r="J978" s="314" t="s">
        <v>1473</v>
      </c>
      <c r="K978" s="571"/>
      <c r="L978" s="572"/>
      <c r="M978" s="221" t="str">
        <f t="shared" si="166"/>
        <v/>
      </c>
      <c r="N978" s="62" t="str">
        <f t="shared" si="169"/>
        <v/>
      </c>
      <c r="O978" s="119"/>
      <c r="P978" s="64" t="str">
        <f t="shared" si="170"/>
        <v/>
      </c>
      <c r="Q978" s="65"/>
      <c r="R978" s="66"/>
      <c r="S978" s="67" t="str">
        <f t="shared" si="171"/>
        <v/>
      </c>
      <c r="T978" s="68" t="str">
        <f t="shared" si="167"/>
        <v>Sin Iniciar</v>
      </c>
      <c r="U978" s="650" t="str">
        <f t="shared" si="168"/>
        <v>6</v>
      </c>
      <c r="V978" s="120"/>
      <c r="W978" s="71">
        <f t="shared" si="165"/>
        <v>1</v>
      </c>
      <c r="X978" s="703"/>
    </row>
    <row r="979" spans="1:24" s="5" customFormat="1" ht="29.25" hidden="1" customHeight="1" outlineLevel="2" thickBot="1" x14ac:dyDescent="0.3">
      <c r="A979" s="763"/>
      <c r="B979" s="766"/>
      <c r="C979" s="310" t="s">
        <v>896</v>
      </c>
      <c r="D979" s="311"/>
      <c r="E979" s="311"/>
      <c r="F979" s="312"/>
      <c r="G979" s="320" t="s">
        <v>1474</v>
      </c>
      <c r="H979" s="310" t="s">
        <v>372</v>
      </c>
      <c r="I979" s="527"/>
      <c r="J979" s="314" t="s">
        <v>1473</v>
      </c>
      <c r="K979" s="571"/>
      <c r="L979" s="572"/>
      <c r="M979" s="221" t="str">
        <f t="shared" si="166"/>
        <v/>
      </c>
      <c r="N979" s="62" t="str">
        <f t="shared" si="169"/>
        <v/>
      </c>
      <c r="O979" s="119"/>
      <c r="P979" s="64" t="str">
        <f t="shared" si="170"/>
        <v/>
      </c>
      <c r="Q979" s="65"/>
      <c r="R979" s="66"/>
      <c r="S979" s="67" t="str">
        <f t="shared" si="171"/>
        <v/>
      </c>
      <c r="T979" s="68" t="str">
        <f t="shared" si="167"/>
        <v>Sin Iniciar</v>
      </c>
      <c r="U979" s="650" t="str">
        <f t="shared" si="168"/>
        <v>6</v>
      </c>
      <c r="V979" s="120"/>
      <c r="W979" s="71">
        <f t="shared" si="165"/>
        <v>1</v>
      </c>
      <c r="X979" s="703"/>
    </row>
    <row r="980" spans="1:24" s="5" customFormat="1" ht="29.25" hidden="1" customHeight="1" outlineLevel="2" thickBot="1" x14ac:dyDescent="0.3">
      <c r="A980" s="763"/>
      <c r="B980" s="766"/>
      <c r="C980" s="310" t="s">
        <v>896</v>
      </c>
      <c r="D980" s="311"/>
      <c r="E980" s="311"/>
      <c r="F980" s="312"/>
      <c r="G980" s="320" t="s">
        <v>1475</v>
      </c>
      <c r="H980" s="310" t="s">
        <v>372</v>
      </c>
      <c r="I980" s="527"/>
      <c r="J980" s="314" t="s">
        <v>1473</v>
      </c>
      <c r="K980" s="571"/>
      <c r="L980" s="572"/>
      <c r="M980" s="221" t="str">
        <f t="shared" si="166"/>
        <v/>
      </c>
      <c r="N980" s="62" t="str">
        <f t="shared" si="169"/>
        <v/>
      </c>
      <c r="O980" s="119"/>
      <c r="P980" s="64" t="str">
        <f t="shared" si="170"/>
        <v/>
      </c>
      <c r="Q980" s="65"/>
      <c r="R980" s="66"/>
      <c r="S980" s="67" t="str">
        <f t="shared" si="171"/>
        <v/>
      </c>
      <c r="T980" s="68" t="str">
        <f t="shared" si="167"/>
        <v>Sin Iniciar</v>
      </c>
      <c r="U980" s="650" t="str">
        <f t="shared" si="168"/>
        <v>6</v>
      </c>
      <c r="V980" s="120"/>
      <c r="W980" s="71">
        <f t="shared" si="165"/>
        <v>1</v>
      </c>
      <c r="X980" s="703"/>
    </row>
    <row r="981" spans="1:24" s="5" customFormat="1" ht="29.25" hidden="1" customHeight="1" outlineLevel="2" thickBot="1" x14ac:dyDescent="0.3">
      <c r="A981" s="763"/>
      <c r="B981" s="766"/>
      <c r="C981" s="310" t="s">
        <v>896</v>
      </c>
      <c r="D981" s="311"/>
      <c r="E981" s="311"/>
      <c r="F981" s="312"/>
      <c r="G981" s="320" t="s">
        <v>1476</v>
      </c>
      <c r="H981" s="310" t="s">
        <v>372</v>
      </c>
      <c r="I981" s="527"/>
      <c r="J981" s="314" t="s">
        <v>1473</v>
      </c>
      <c r="K981" s="571"/>
      <c r="L981" s="572"/>
      <c r="M981" s="221" t="str">
        <f t="shared" si="166"/>
        <v/>
      </c>
      <c r="N981" s="62" t="str">
        <f t="shared" si="169"/>
        <v/>
      </c>
      <c r="O981" s="119"/>
      <c r="P981" s="64" t="str">
        <f t="shared" si="170"/>
        <v/>
      </c>
      <c r="Q981" s="65"/>
      <c r="R981" s="66"/>
      <c r="S981" s="67" t="str">
        <f t="shared" si="171"/>
        <v/>
      </c>
      <c r="T981" s="68" t="str">
        <f t="shared" si="167"/>
        <v>Sin Iniciar</v>
      </c>
      <c r="U981" s="650" t="str">
        <f t="shared" si="168"/>
        <v>6</v>
      </c>
      <c r="V981" s="120"/>
      <c r="W981" s="71">
        <f t="shared" si="165"/>
        <v>1</v>
      </c>
      <c r="X981" s="703"/>
    </row>
    <row r="982" spans="1:24" s="5" customFormat="1" ht="29.25" hidden="1" customHeight="1" outlineLevel="2" thickBot="1" x14ac:dyDescent="0.3">
      <c r="A982" s="763"/>
      <c r="B982" s="766"/>
      <c r="C982" s="310" t="s">
        <v>896</v>
      </c>
      <c r="D982" s="311"/>
      <c r="E982" s="311"/>
      <c r="F982" s="312"/>
      <c r="G982" s="320" t="s">
        <v>1477</v>
      </c>
      <c r="H982" s="310" t="s">
        <v>372</v>
      </c>
      <c r="I982" s="527"/>
      <c r="J982" s="314" t="s">
        <v>1473</v>
      </c>
      <c r="K982" s="571"/>
      <c r="L982" s="572"/>
      <c r="M982" s="221" t="str">
        <f t="shared" si="166"/>
        <v/>
      </c>
      <c r="N982" s="62" t="str">
        <f t="shared" si="169"/>
        <v/>
      </c>
      <c r="O982" s="119"/>
      <c r="P982" s="64" t="str">
        <f t="shared" si="170"/>
        <v/>
      </c>
      <c r="Q982" s="65"/>
      <c r="R982" s="66"/>
      <c r="S982" s="67" t="str">
        <f t="shared" si="171"/>
        <v/>
      </c>
      <c r="T982" s="68" t="str">
        <f t="shared" si="167"/>
        <v>Sin Iniciar</v>
      </c>
      <c r="U982" s="650" t="str">
        <f t="shared" si="168"/>
        <v>6</v>
      </c>
      <c r="V982" s="120"/>
      <c r="W982" s="71">
        <f t="shared" si="165"/>
        <v>1</v>
      </c>
      <c r="X982" s="703"/>
    </row>
    <row r="983" spans="1:24" s="5" customFormat="1" ht="29.25" hidden="1" customHeight="1" outlineLevel="2" thickBot="1" x14ac:dyDescent="0.3">
      <c r="A983" s="763"/>
      <c r="B983" s="766"/>
      <c r="C983" s="310" t="s">
        <v>896</v>
      </c>
      <c r="D983" s="311"/>
      <c r="E983" s="311"/>
      <c r="F983" s="312"/>
      <c r="G983" s="320" t="s">
        <v>1478</v>
      </c>
      <c r="H983" s="310" t="s">
        <v>372</v>
      </c>
      <c r="I983" s="527"/>
      <c r="J983" s="314" t="s">
        <v>1473</v>
      </c>
      <c r="K983" s="571"/>
      <c r="L983" s="572"/>
      <c r="M983" s="221" t="str">
        <f t="shared" si="166"/>
        <v/>
      </c>
      <c r="N983" s="62" t="str">
        <f t="shared" si="169"/>
        <v/>
      </c>
      <c r="O983" s="119"/>
      <c r="P983" s="64" t="str">
        <f t="shared" si="170"/>
        <v/>
      </c>
      <c r="Q983" s="65"/>
      <c r="R983" s="66"/>
      <c r="S983" s="67" t="str">
        <f t="shared" si="171"/>
        <v/>
      </c>
      <c r="T983" s="68" t="str">
        <f t="shared" si="167"/>
        <v>Sin Iniciar</v>
      </c>
      <c r="U983" s="650" t="str">
        <f t="shared" si="168"/>
        <v>6</v>
      </c>
      <c r="V983" s="120"/>
      <c r="W983" s="71">
        <f t="shared" si="165"/>
        <v>1</v>
      </c>
      <c r="X983" s="703"/>
    </row>
    <row r="984" spans="1:24" s="5" customFormat="1" ht="29.25" hidden="1" customHeight="1" outlineLevel="2" thickBot="1" x14ac:dyDescent="0.3">
      <c r="A984" s="763"/>
      <c r="B984" s="766"/>
      <c r="C984" s="310" t="s">
        <v>896</v>
      </c>
      <c r="D984" s="311"/>
      <c r="E984" s="311"/>
      <c r="F984" s="312"/>
      <c r="G984" s="320" t="s">
        <v>1479</v>
      </c>
      <c r="H984" s="310" t="s">
        <v>372</v>
      </c>
      <c r="I984" s="527"/>
      <c r="J984" s="314" t="s">
        <v>1473</v>
      </c>
      <c r="K984" s="571"/>
      <c r="L984" s="572"/>
      <c r="M984" s="221" t="str">
        <f t="shared" si="166"/>
        <v/>
      </c>
      <c r="N984" s="62" t="str">
        <f t="shared" si="169"/>
        <v/>
      </c>
      <c r="O984" s="119"/>
      <c r="P984" s="64" t="str">
        <f t="shared" si="170"/>
        <v/>
      </c>
      <c r="Q984" s="65"/>
      <c r="R984" s="66"/>
      <c r="S984" s="67" t="str">
        <f t="shared" si="171"/>
        <v/>
      </c>
      <c r="T984" s="68" t="str">
        <f t="shared" si="167"/>
        <v>Sin Iniciar</v>
      </c>
      <c r="U984" s="650" t="str">
        <f t="shared" si="168"/>
        <v>6</v>
      </c>
      <c r="V984" s="120"/>
      <c r="W984" s="71">
        <f t="shared" si="165"/>
        <v>1</v>
      </c>
      <c r="X984" s="703"/>
    </row>
    <row r="985" spans="1:24" s="5" customFormat="1" ht="29.25" hidden="1" customHeight="1" outlineLevel="2" thickBot="1" x14ac:dyDescent="0.3">
      <c r="A985" s="763"/>
      <c r="B985" s="766"/>
      <c r="C985" s="310" t="s">
        <v>896</v>
      </c>
      <c r="D985" s="311"/>
      <c r="E985" s="311"/>
      <c r="F985" s="312"/>
      <c r="G985" s="320" t="s">
        <v>1480</v>
      </c>
      <c r="H985" s="310" t="s">
        <v>372</v>
      </c>
      <c r="I985" s="527"/>
      <c r="J985" s="314" t="s">
        <v>1473</v>
      </c>
      <c r="K985" s="571"/>
      <c r="L985" s="572"/>
      <c r="M985" s="221" t="str">
        <f t="shared" si="166"/>
        <v/>
      </c>
      <c r="N985" s="62" t="str">
        <f t="shared" si="169"/>
        <v/>
      </c>
      <c r="O985" s="119"/>
      <c r="P985" s="64" t="str">
        <f t="shared" si="170"/>
        <v/>
      </c>
      <c r="Q985" s="65"/>
      <c r="R985" s="66"/>
      <c r="S985" s="67" t="str">
        <f t="shared" si="171"/>
        <v/>
      </c>
      <c r="T985" s="68" t="str">
        <f t="shared" si="167"/>
        <v>Sin Iniciar</v>
      </c>
      <c r="U985" s="650" t="str">
        <f t="shared" si="168"/>
        <v>6</v>
      </c>
      <c r="V985" s="120"/>
      <c r="W985" s="71">
        <f t="shared" si="165"/>
        <v>1</v>
      </c>
      <c r="X985" s="703"/>
    </row>
    <row r="986" spans="1:24" s="5" customFormat="1" ht="29.25" hidden="1" customHeight="1" outlineLevel="2" thickBot="1" x14ac:dyDescent="0.3">
      <c r="A986" s="763"/>
      <c r="B986" s="766"/>
      <c r="C986" s="310" t="s">
        <v>896</v>
      </c>
      <c r="D986" s="311"/>
      <c r="E986" s="311"/>
      <c r="F986" s="312"/>
      <c r="G986" s="320" t="s">
        <v>1481</v>
      </c>
      <c r="H986" s="310" t="s">
        <v>372</v>
      </c>
      <c r="I986" s="527"/>
      <c r="J986" s="314" t="s">
        <v>1482</v>
      </c>
      <c r="K986" s="571"/>
      <c r="L986" s="572"/>
      <c r="M986" s="221" t="str">
        <f t="shared" si="166"/>
        <v/>
      </c>
      <c r="N986" s="62" t="str">
        <f t="shared" si="169"/>
        <v/>
      </c>
      <c r="O986" s="119"/>
      <c r="P986" s="64" t="str">
        <f t="shared" si="170"/>
        <v/>
      </c>
      <c r="Q986" s="65"/>
      <c r="R986" s="66"/>
      <c r="S986" s="67" t="str">
        <f t="shared" si="171"/>
        <v/>
      </c>
      <c r="T986" s="68" t="str">
        <f t="shared" si="167"/>
        <v>Sin Iniciar</v>
      </c>
      <c r="U986" s="650" t="str">
        <f t="shared" si="168"/>
        <v>6</v>
      </c>
      <c r="V986" s="120"/>
      <c r="W986" s="71">
        <f t="shared" si="165"/>
        <v>1</v>
      </c>
      <c r="X986" s="703"/>
    </row>
    <row r="987" spans="1:24" s="5" customFormat="1" ht="29.25" hidden="1" customHeight="1" outlineLevel="2" thickBot="1" x14ac:dyDescent="0.3">
      <c r="A987" s="763"/>
      <c r="B987" s="766"/>
      <c r="C987" s="310" t="s">
        <v>896</v>
      </c>
      <c r="D987" s="311"/>
      <c r="E987" s="311"/>
      <c r="F987" s="312"/>
      <c r="G987" s="320" t="s">
        <v>1483</v>
      </c>
      <c r="H987" s="310" t="s">
        <v>372</v>
      </c>
      <c r="I987" s="527"/>
      <c r="J987" s="314" t="s">
        <v>1482</v>
      </c>
      <c r="K987" s="571"/>
      <c r="L987" s="572"/>
      <c r="M987" s="221" t="str">
        <f t="shared" si="166"/>
        <v/>
      </c>
      <c r="N987" s="62" t="str">
        <f t="shared" si="169"/>
        <v/>
      </c>
      <c r="O987" s="119"/>
      <c r="P987" s="64" t="str">
        <f t="shared" si="170"/>
        <v/>
      </c>
      <c r="Q987" s="65"/>
      <c r="R987" s="66"/>
      <c r="S987" s="67" t="str">
        <f t="shared" si="171"/>
        <v/>
      </c>
      <c r="T987" s="68" t="str">
        <f t="shared" si="167"/>
        <v>Sin Iniciar</v>
      </c>
      <c r="U987" s="650" t="str">
        <f t="shared" si="168"/>
        <v>6</v>
      </c>
      <c r="V987" s="120"/>
      <c r="W987" s="71">
        <f t="shared" ref="W987:W1050" si="172">1-R987</f>
        <v>1</v>
      </c>
      <c r="X987" s="703"/>
    </row>
    <row r="988" spans="1:24" s="5" customFormat="1" ht="29.25" hidden="1" customHeight="1" outlineLevel="2" thickBot="1" x14ac:dyDescent="0.3">
      <c r="A988" s="763"/>
      <c r="B988" s="766"/>
      <c r="C988" s="310" t="s">
        <v>896</v>
      </c>
      <c r="D988" s="311"/>
      <c r="E988" s="311"/>
      <c r="F988" s="312"/>
      <c r="G988" s="320" t="s">
        <v>1484</v>
      </c>
      <c r="H988" s="310" t="s">
        <v>372</v>
      </c>
      <c r="I988" s="527"/>
      <c r="J988" s="314" t="s">
        <v>1482</v>
      </c>
      <c r="K988" s="571"/>
      <c r="L988" s="572"/>
      <c r="M988" s="221" t="str">
        <f t="shared" si="166"/>
        <v/>
      </c>
      <c r="N988" s="62" t="str">
        <f t="shared" si="169"/>
        <v/>
      </c>
      <c r="O988" s="119"/>
      <c r="P988" s="64" t="str">
        <f t="shared" si="170"/>
        <v/>
      </c>
      <c r="Q988" s="65"/>
      <c r="R988" s="66"/>
      <c r="S988" s="67" t="str">
        <f t="shared" si="171"/>
        <v/>
      </c>
      <c r="T988" s="68" t="str">
        <f t="shared" si="167"/>
        <v>Sin Iniciar</v>
      </c>
      <c r="U988" s="650" t="str">
        <f t="shared" si="168"/>
        <v>6</v>
      </c>
      <c r="V988" s="120"/>
      <c r="W988" s="71">
        <f t="shared" si="172"/>
        <v>1</v>
      </c>
      <c r="X988" s="703"/>
    </row>
    <row r="989" spans="1:24" s="5" customFormat="1" ht="29.25" hidden="1" customHeight="1" outlineLevel="2" thickBot="1" x14ac:dyDescent="0.3">
      <c r="A989" s="763"/>
      <c r="B989" s="766"/>
      <c r="C989" s="310" t="s">
        <v>896</v>
      </c>
      <c r="D989" s="311"/>
      <c r="E989" s="311"/>
      <c r="F989" s="312"/>
      <c r="G989" s="320" t="s">
        <v>1485</v>
      </c>
      <c r="H989" s="310" t="s">
        <v>372</v>
      </c>
      <c r="I989" s="527"/>
      <c r="J989" s="314" t="s">
        <v>1482</v>
      </c>
      <c r="K989" s="571"/>
      <c r="L989" s="572"/>
      <c r="M989" s="221" t="str">
        <f t="shared" si="166"/>
        <v/>
      </c>
      <c r="N989" s="62" t="str">
        <f t="shared" si="169"/>
        <v/>
      </c>
      <c r="O989" s="119"/>
      <c r="P989" s="64" t="str">
        <f t="shared" si="170"/>
        <v/>
      </c>
      <c r="Q989" s="65"/>
      <c r="R989" s="66"/>
      <c r="S989" s="67" t="str">
        <f t="shared" si="171"/>
        <v/>
      </c>
      <c r="T989" s="68" t="str">
        <f t="shared" si="167"/>
        <v>Sin Iniciar</v>
      </c>
      <c r="U989" s="650" t="str">
        <f t="shared" si="168"/>
        <v>6</v>
      </c>
      <c r="V989" s="120"/>
      <c r="W989" s="71">
        <f t="shared" si="172"/>
        <v>1</v>
      </c>
      <c r="X989" s="703"/>
    </row>
    <row r="990" spans="1:24" s="5" customFormat="1" ht="29.25" hidden="1" customHeight="1" outlineLevel="2" thickBot="1" x14ac:dyDescent="0.3">
      <c r="A990" s="763"/>
      <c r="B990" s="766"/>
      <c r="C990" s="310" t="s">
        <v>896</v>
      </c>
      <c r="D990" s="311"/>
      <c r="E990" s="311"/>
      <c r="F990" s="312"/>
      <c r="G990" s="320" t="s">
        <v>1486</v>
      </c>
      <c r="H990" s="310" t="s">
        <v>372</v>
      </c>
      <c r="I990" s="527"/>
      <c r="J990" s="314" t="s">
        <v>1482</v>
      </c>
      <c r="K990" s="571"/>
      <c r="L990" s="572"/>
      <c r="M990" s="221" t="str">
        <f t="shared" si="166"/>
        <v/>
      </c>
      <c r="N990" s="62" t="str">
        <f t="shared" si="169"/>
        <v/>
      </c>
      <c r="O990" s="119"/>
      <c r="P990" s="64" t="str">
        <f t="shared" si="170"/>
        <v/>
      </c>
      <c r="Q990" s="65"/>
      <c r="R990" s="66"/>
      <c r="S990" s="67" t="str">
        <f t="shared" si="171"/>
        <v/>
      </c>
      <c r="T990" s="68" t="str">
        <f t="shared" si="167"/>
        <v>Sin Iniciar</v>
      </c>
      <c r="U990" s="650" t="str">
        <f t="shared" si="168"/>
        <v>6</v>
      </c>
      <c r="V990" s="120"/>
      <c r="W990" s="71">
        <f t="shared" si="172"/>
        <v>1</v>
      </c>
      <c r="X990" s="703"/>
    </row>
    <row r="991" spans="1:24" s="5" customFormat="1" ht="29.25" hidden="1" customHeight="1" outlineLevel="2" thickBot="1" x14ac:dyDescent="0.3">
      <c r="A991" s="763"/>
      <c r="B991" s="766"/>
      <c r="C991" s="310" t="s">
        <v>896</v>
      </c>
      <c r="D991" s="311"/>
      <c r="E991" s="311"/>
      <c r="F991" s="312"/>
      <c r="G991" s="320" t="s">
        <v>1487</v>
      </c>
      <c r="H991" s="310" t="s">
        <v>372</v>
      </c>
      <c r="I991" s="527"/>
      <c r="J991" s="314" t="s">
        <v>1482</v>
      </c>
      <c r="K991" s="571"/>
      <c r="L991" s="572"/>
      <c r="M991" s="221" t="str">
        <f t="shared" si="166"/>
        <v/>
      </c>
      <c r="N991" s="62" t="str">
        <f t="shared" si="169"/>
        <v/>
      </c>
      <c r="O991" s="119"/>
      <c r="P991" s="64" t="str">
        <f t="shared" si="170"/>
        <v/>
      </c>
      <c r="Q991" s="65"/>
      <c r="R991" s="66"/>
      <c r="S991" s="67" t="str">
        <f t="shared" si="171"/>
        <v/>
      </c>
      <c r="T991" s="68" t="str">
        <f t="shared" si="167"/>
        <v>Sin Iniciar</v>
      </c>
      <c r="U991" s="650" t="str">
        <f t="shared" si="168"/>
        <v>6</v>
      </c>
      <c r="V991" s="120"/>
      <c r="W991" s="71">
        <f t="shared" si="172"/>
        <v>1</v>
      </c>
      <c r="X991" s="703"/>
    </row>
    <row r="992" spans="1:24" s="5" customFormat="1" ht="29.25" hidden="1" customHeight="1" outlineLevel="2" thickBot="1" x14ac:dyDescent="0.3">
      <c r="A992" s="763"/>
      <c r="B992" s="766"/>
      <c r="C992" s="310" t="s">
        <v>896</v>
      </c>
      <c r="D992" s="311"/>
      <c r="E992" s="311"/>
      <c r="F992" s="312"/>
      <c r="G992" s="320" t="s">
        <v>1488</v>
      </c>
      <c r="H992" s="310" t="s">
        <v>372</v>
      </c>
      <c r="I992" s="527"/>
      <c r="J992" s="314" t="s">
        <v>1482</v>
      </c>
      <c r="K992" s="571"/>
      <c r="L992" s="572"/>
      <c r="M992" s="221" t="str">
        <f t="shared" si="166"/>
        <v/>
      </c>
      <c r="N992" s="62" t="str">
        <f t="shared" si="169"/>
        <v/>
      </c>
      <c r="O992" s="119"/>
      <c r="P992" s="64" t="str">
        <f t="shared" si="170"/>
        <v/>
      </c>
      <c r="Q992" s="65"/>
      <c r="R992" s="66"/>
      <c r="S992" s="67" t="str">
        <f t="shared" si="171"/>
        <v/>
      </c>
      <c r="T992" s="68" t="str">
        <f t="shared" si="167"/>
        <v>Sin Iniciar</v>
      </c>
      <c r="U992" s="650" t="str">
        <f t="shared" si="168"/>
        <v>6</v>
      </c>
      <c r="V992" s="120"/>
      <c r="W992" s="71">
        <f t="shared" si="172"/>
        <v>1</v>
      </c>
      <c r="X992" s="703"/>
    </row>
    <row r="993" spans="1:24" s="5" customFormat="1" ht="29.25" hidden="1" customHeight="1" outlineLevel="2" thickBot="1" x14ac:dyDescent="0.3">
      <c r="A993" s="763"/>
      <c r="B993" s="766"/>
      <c r="C993" s="310" t="s">
        <v>896</v>
      </c>
      <c r="D993" s="311"/>
      <c r="E993" s="311"/>
      <c r="F993" s="312"/>
      <c r="G993" s="320" t="s">
        <v>1489</v>
      </c>
      <c r="H993" s="310" t="s">
        <v>372</v>
      </c>
      <c r="I993" s="527"/>
      <c r="J993" s="314" t="s">
        <v>1482</v>
      </c>
      <c r="K993" s="571"/>
      <c r="L993" s="572"/>
      <c r="M993" s="221" t="str">
        <f t="shared" si="166"/>
        <v/>
      </c>
      <c r="N993" s="62" t="str">
        <f t="shared" si="169"/>
        <v/>
      </c>
      <c r="O993" s="119"/>
      <c r="P993" s="64" t="str">
        <f t="shared" si="170"/>
        <v/>
      </c>
      <c r="Q993" s="65"/>
      <c r="R993" s="66"/>
      <c r="S993" s="67" t="str">
        <f t="shared" si="171"/>
        <v/>
      </c>
      <c r="T993" s="68" t="str">
        <f t="shared" si="167"/>
        <v>Sin Iniciar</v>
      </c>
      <c r="U993" s="650" t="str">
        <f t="shared" si="168"/>
        <v>6</v>
      </c>
      <c r="V993" s="120"/>
      <c r="W993" s="71">
        <f t="shared" si="172"/>
        <v>1</v>
      </c>
      <c r="X993" s="703"/>
    </row>
    <row r="994" spans="1:24" s="5" customFormat="1" ht="29.25" hidden="1" customHeight="1" outlineLevel="2" thickBot="1" x14ac:dyDescent="0.3">
      <c r="A994" s="763"/>
      <c r="B994" s="766"/>
      <c r="C994" s="310" t="s">
        <v>896</v>
      </c>
      <c r="D994" s="311"/>
      <c r="E994" s="311"/>
      <c r="F994" s="312"/>
      <c r="G994" s="320" t="s">
        <v>1490</v>
      </c>
      <c r="H994" s="310" t="s">
        <v>372</v>
      </c>
      <c r="I994" s="527"/>
      <c r="J994" s="314" t="s">
        <v>1482</v>
      </c>
      <c r="K994" s="571"/>
      <c r="L994" s="572"/>
      <c r="M994" s="221" t="str">
        <f t="shared" si="166"/>
        <v/>
      </c>
      <c r="N994" s="62" t="str">
        <f t="shared" si="169"/>
        <v/>
      </c>
      <c r="O994" s="119"/>
      <c r="P994" s="64" t="str">
        <f t="shared" si="170"/>
        <v/>
      </c>
      <c r="Q994" s="65"/>
      <c r="R994" s="66"/>
      <c r="S994" s="67" t="str">
        <f t="shared" si="171"/>
        <v/>
      </c>
      <c r="T994" s="68" t="str">
        <f t="shared" si="167"/>
        <v>Sin Iniciar</v>
      </c>
      <c r="U994" s="650" t="str">
        <f t="shared" si="168"/>
        <v>6</v>
      </c>
      <c r="V994" s="120"/>
      <c r="W994" s="71">
        <f t="shared" si="172"/>
        <v>1</v>
      </c>
      <c r="X994" s="703"/>
    </row>
    <row r="995" spans="1:24" s="5" customFormat="1" ht="29.25" hidden="1" customHeight="1" outlineLevel="2" thickBot="1" x14ac:dyDescent="0.3">
      <c r="A995" s="763"/>
      <c r="B995" s="766"/>
      <c r="C995" s="310" t="s">
        <v>896</v>
      </c>
      <c r="D995" s="311"/>
      <c r="E995" s="311"/>
      <c r="F995" s="312"/>
      <c r="G995" s="320" t="s">
        <v>1491</v>
      </c>
      <c r="H995" s="310" t="s">
        <v>372</v>
      </c>
      <c r="I995" s="527"/>
      <c r="J995" s="314" t="s">
        <v>1458</v>
      </c>
      <c r="K995" s="571"/>
      <c r="L995" s="572"/>
      <c r="M995" s="221" t="str">
        <f t="shared" si="166"/>
        <v/>
      </c>
      <c r="N995" s="62" t="str">
        <f t="shared" si="169"/>
        <v/>
      </c>
      <c r="O995" s="119"/>
      <c r="P995" s="64" t="str">
        <f t="shared" si="170"/>
        <v/>
      </c>
      <c r="Q995" s="65"/>
      <c r="R995" s="66"/>
      <c r="S995" s="67" t="str">
        <f t="shared" si="171"/>
        <v/>
      </c>
      <c r="T995" s="68" t="str">
        <f t="shared" si="167"/>
        <v>Sin Iniciar</v>
      </c>
      <c r="U995" s="650" t="str">
        <f t="shared" si="168"/>
        <v>6</v>
      </c>
      <c r="V995" s="120"/>
      <c r="W995" s="71">
        <f t="shared" si="172"/>
        <v>1</v>
      </c>
      <c r="X995" s="703"/>
    </row>
    <row r="996" spans="1:24" s="5" customFormat="1" ht="29.25" hidden="1" customHeight="1" outlineLevel="2" thickBot="1" x14ac:dyDescent="0.3">
      <c r="A996" s="763"/>
      <c r="B996" s="766"/>
      <c r="C996" s="310" t="s">
        <v>896</v>
      </c>
      <c r="D996" s="311"/>
      <c r="E996" s="311"/>
      <c r="F996" s="312"/>
      <c r="G996" s="320" t="s">
        <v>1492</v>
      </c>
      <c r="H996" s="310" t="s">
        <v>372</v>
      </c>
      <c r="I996" s="527"/>
      <c r="J996" s="314" t="s">
        <v>1493</v>
      </c>
      <c r="K996" s="571"/>
      <c r="L996" s="572"/>
      <c r="M996" s="221" t="str">
        <f t="shared" si="166"/>
        <v/>
      </c>
      <c r="N996" s="62" t="str">
        <f t="shared" si="169"/>
        <v/>
      </c>
      <c r="O996" s="119"/>
      <c r="P996" s="64" t="str">
        <f t="shared" si="170"/>
        <v/>
      </c>
      <c r="Q996" s="65"/>
      <c r="R996" s="66"/>
      <c r="S996" s="67" t="str">
        <f t="shared" si="171"/>
        <v/>
      </c>
      <c r="T996" s="68" t="str">
        <f t="shared" si="167"/>
        <v>Sin Iniciar</v>
      </c>
      <c r="U996" s="650" t="str">
        <f t="shared" si="168"/>
        <v>6</v>
      </c>
      <c r="V996" s="120"/>
      <c r="W996" s="71">
        <f t="shared" si="172"/>
        <v>1</v>
      </c>
      <c r="X996" s="703"/>
    </row>
    <row r="997" spans="1:24" s="5" customFormat="1" ht="29.25" hidden="1" customHeight="1" outlineLevel="2" thickBot="1" x14ac:dyDescent="0.3">
      <c r="A997" s="763"/>
      <c r="B997" s="766"/>
      <c r="C997" s="310" t="s">
        <v>896</v>
      </c>
      <c r="D997" s="311"/>
      <c r="E997" s="311"/>
      <c r="F997" s="312"/>
      <c r="G997" s="320" t="s">
        <v>1494</v>
      </c>
      <c r="H997" s="310" t="s">
        <v>372</v>
      </c>
      <c r="I997" s="527"/>
      <c r="J997" s="314" t="s">
        <v>1493</v>
      </c>
      <c r="K997" s="571"/>
      <c r="L997" s="572"/>
      <c r="M997" s="221" t="str">
        <f t="shared" si="166"/>
        <v/>
      </c>
      <c r="N997" s="62" t="str">
        <f t="shared" si="169"/>
        <v/>
      </c>
      <c r="O997" s="119"/>
      <c r="P997" s="64" t="str">
        <f t="shared" si="170"/>
        <v/>
      </c>
      <c r="Q997" s="65"/>
      <c r="R997" s="66"/>
      <c r="S997" s="67" t="str">
        <f t="shared" si="171"/>
        <v/>
      </c>
      <c r="T997" s="68" t="str">
        <f t="shared" si="167"/>
        <v>Sin Iniciar</v>
      </c>
      <c r="U997" s="650" t="str">
        <f t="shared" si="168"/>
        <v>6</v>
      </c>
      <c r="V997" s="120"/>
      <c r="W997" s="71">
        <f t="shared" si="172"/>
        <v>1</v>
      </c>
      <c r="X997" s="703"/>
    </row>
    <row r="998" spans="1:24" s="5" customFormat="1" ht="29.25" hidden="1" customHeight="1" outlineLevel="2" thickBot="1" x14ac:dyDescent="0.3">
      <c r="A998" s="763"/>
      <c r="B998" s="766"/>
      <c r="C998" s="310" t="s">
        <v>896</v>
      </c>
      <c r="D998" s="311"/>
      <c r="E998" s="311"/>
      <c r="F998" s="312"/>
      <c r="G998" s="320" t="s">
        <v>1495</v>
      </c>
      <c r="H998" s="310" t="s">
        <v>372</v>
      </c>
      <c r="I998" s="527"/>
      <c r="J998" s="314" t="s">
        <v>1496</v>
      </c>
      <c r="K998" s="571"/>
      <c r="L998" s="572"/>
      <c r="M998" s="221" t="str">
        <f t="shared" si="166"/>
        <v/>
      </c>
      <c r="N998" s="62" t="str">
        <f t="shared" si="169"/>
        <v/>
      </c>
      <c r="O998" s="119"/>
      <c r="P998" s="64" t="str">
        <f t="shared" si="170"/>
        <v/>
      </c>
      <c r="Q998" s="65"/>
      <c r="R998" s="66"/>
      <c r="S998" s="67" t="str">
        <f t="shared" si="171"/>
        <v/>
      </c>
      <c r="T998" s="68" t="str">
        <f t="shared" si="167"/>
        <v>Sin Iniciar</v>
      </c>
      <c r="U998" s="650" t="str">
        <f t="shared" si="168"/>
        <v>6</v>
      </c>
      <c r="V998" s="120"/>
      <c r="W998" s="71">
        <f t="shared" si="172"/>
        <v>1</v>
      </c>
      <c r="X998" s="703"/>
    </row>
    <row r="999" spans="1:24" s="5" customFormat="1" ht="29.25" hidden="1" customHeight="1" outlineLevel="2" thickBot="1" x14ac:dyDescent="0.3">
      <c r="A999" s="763"/>
      <c r="B999" s="766"/>
      <c r="C999" s="310" t="s">
        <v>896</v>
      </c>
      <c r="D999" s="311"/>
      <c r="E999" s="311"/>
      <c r="F999" s="312"/>
      <c r="G999" s="320" t="s">
        <v>1497</v>
      </c>
      <c r="H999" s="310" t="s">
        <v>372</v>
      </c>
      <c r="I999" s="527"/>
      <c r="J999" s="314" t="s">
        <v>1493</v>
      </c>
      <c r="K999" s="571"/>
      <c r="L999" s="572"/>
      <c r="M999" s="221" t="str">
        <f t="shared" si="166"/>
        <v/>
      </c>
      <c r="N999" s="62" t="str">
        <f t="shared" si="169"/>
        <v/>
      </c>
      <c r="O999" s="119"/>
      <c r="P999" s="64" t="str">
        <f t="shared" si="170"/>
        <v/>
      </c>
      <c r="Q999" s="65"/>
      <c r="R999" s="66"/>
      <c r="S999" s="67" t="str">
        <f t="shared" si="171"/>
        <v/>
      </c>
      <c r="T999" s="68" t="str">
        <f t="shared" si="167"/>
        <v>Sin Iniciar</v>
      </c>
      <c r="U999" s="650" t="str">
        <f t="shared" si="168"/>
        <v>6</v>
      </c>
      <c r="V999" s="120"/>
      <c r="W999" s="71">
        <f t="shared" si="172"/>
        <v>1</v>
      </c>
      <c r="X999" s="703"/>
    </row>
    <row r="1000" spans="1:24" s="5" customFormat="1" ht="29.25" hidden="1" customHeight="1" outlineLevel="2" thickBot="1" x14ac:dyDescent="0.3">
      <c r="A1000" s="763"/>
      <c r="B1000" s="766"/>
      <c r="C1000" s="310" t="s">
        <v>896</v>
      </c>
      <c r="D1000" s="311"/>
      <c r="E1000" s="311"/>
      <c r="F1000" s="312"/>
      <c r="G1000" s="320" t="s">
        <v>1498</v>
      </c>
      <c r="H1000" s="310" t="s">
        <v>372</v>
      </c>
      <c r="I1000" s="527"/>
      <c r="J1000" s="314" t="s">
        <v>1499</v>
      </c>
      <c r="K1000" s="571"/>
      <c r="L1000" s="572"/>
      <c r="M1000" s="221" t="str">
        <f t="shared" si="166"/>
        <v/>
      </c>
      <c r="N1000" s="62" t="str">
        <f t="shared" si="169"/>
        <v/>
      </c>
      <c r="O1000" s="119"/>
      <c r="P1000" s="64" t="str">
        <f t="shared" si="170"/>
        <v/>
      </c>
      <c r="Q1000" s="65"/>
      <c r="R1000" s="66"/>
      <c r="S1000" s="67" t="str">
        <f t="shared" si="171"/>
        <v/>
      </c>
      <c r="T1000" s="68" t="str">
        <f t="shared" si="167"/>
        <v>Sin Iniciar</v>
      </c>
      <c r="U1000" s="650" t="str">
        <f t="shared" si="168"/>
        <v>6</v>
      </c>
      <c r="V1000" s="120"/>
      <c r="W1000" s="71">
        <f t="shared" si="172"/>
        <v>1</v>
      </c>
      <c r="X1000" s="703"/>
    </row>
    <row r="1001" spans="1:24" s="5" customFormat="1" ht="29.25" hidden="1" customHeight="1" outlineLevel="2" thickBot="1" x14ac:dyDescent="0.3">
      <c r="A1001" s="763"/>
      <c r="B1001" s="766"/>
      <c r="C1001" s="310" t="s">
        <v>896</v>
      </c>
      <c r="D1001" s="311"/>
      <c r="E1001" s="311"/>
      <c r="F1001" s="312"/>
      <c r="G1001" s="320" t="s">
        <v>1500</v>
      </c>
      <c r="H1001" s="310" t="s">
        <v>372</v>
      </c>
      <c r="I1001" s="527"/>
      <c r="J1001" s="314" t="s">
        <v>1499</v>
      </c>
      <c r="K1001" s="571"/>
      <c r="L1001" s="572"/>
      <c r="M1001" s="221" t="str">
        <f t="shared" si="166"/>
        <v/>
      </c>
      <c r="N1001" s="62" t="str">
        <f t="shared" si="169"/>
        <v/>
      </c>
      <c r="O1001" s="119"/>
      <c r="P1001" s="64" t="str">
        <f t="shared" si="170"/>
        <v/>
      </c>
      <c r="Q1001" s="65"/>
      <c r="R1001" s="66"/>
      <c r="S1001" s="67" t="str">
        <f t="shared" si="171"/>
        <v/>
      </c>
      <c r="T1001" s="68" t="str">
        <f t="shared" si="167"/>
        <v>Sin Iniciar</v>
      </c>
      <c r="U1001" s="650" t="str">
        <f t="shared" si="168"/>
        <v>6</v>
      </c>
      <c r="V1001" s="120"/>
      <c r="W1001" s="71">
        <f t="shared" si="172"/>
        <v>1</v>
      </c>
      <c r="X1001" s="703"/>
    </row>
    <row r="1002" spans="1:24" s="5" customFormat="1" ht="29.25" hidden="1" customHeight="1" outlineLevel="2" thickBot="1" x14ac:dyDescent="0.3">
      <c r="A1002" s="763"/>
      <c r="B1002" s="766"/>
      <c r="C1002" s="310" t="s">
        <v>896</v>
      </c>
      <c r="D1002" s="311"/>
      <c r="E1002" s="311"/>
      <c r="F1002" s="312"/>
      <c r="G1002" s="320" t="s">
        <v>1501</v>
      </c>
      <c r="H1002" s="310" t="s">
        <v>372</v>
      </c>
      <c r="I1002" s="527"/>
      <c r="J1002" s="314">
        <v>5</v>
      </c>
      <c r="K1002" s="571"/>
      <c r="L1002" s="572"/>
      <c r="M1002" s="221" t="str">
        <f t="shared" si="166"/>
        <v/>
      </c>
      <c r="N1002" s="62" t="str">
        <f t="shared" si="169"/>
        <v/>
      </c>
      <c r="O1002" s="119"/>
      <c r="P1002" s="64" t="str">
        <f t="shared" si="170"/>
        <v/>
      </c>
      <c r="Q1002" s="65"/>
      <c r="R1002" s="66"/>
      <c r="S1002" s="67" t="str">
        <f t="shared" si="171"/>
        <v/>
      </c>
      <c r="T1002" s="68" t="str">
        <f t="shared" si="167"/>
        <v>Sin Iniciar</v>
      </c>
      <c r="U1002" s="650" t="str">
        <f t="shared" si="168"/>
        <v>6</v>
      </c>
      <c r="V1002" s="120"/>
      <c r="W1002" s="71">
        <f t="shared" si="172"/>
        <v>1</v>
      </c>
      <c r="X1002" s="703"/>
    </row>
    <row r="1003" spans="1:24" s="5" customFormat="1" ht="29.25" hidden="1" customHeight="1" outlineLevel="2" thickBot="1" x14ac:dyDescent="0.3">
      <c r="A1003" s="763"/>
      <c r="B1003" s="766"/>
      <c r="C1003" s="310" t="s">
        <v>896</v>
      </c>
      <c r="D1003" s="311"/>
      <c r="E1003" s="311"/>
      <c r="F1003" s="312"/>
      <c r="G1003" s="320" t="s">
        <v>1502</v>
      </c>
      <c r="H1003" s="310" t="s">
        <v>372</v>
      </c>
      <c r="I1003" s="527"/>
      <c r="J1003" s="314" t="s">
        <v>1499</v>
      </c>
      <c r="K1003" s="571"/>
      <c r="L1003" s="572"/>
      <c r="M1003" s="221" t="str">
        <f t="shared" si="166"/>
        <v/>
      </c>
      <c r="N1003" s="62" t="str">
        <f t="shared" si="169"/>
        <v/>
      </c>
      <c r="O1003" s="119"/>
      <c r="P1003" s="64" t="str">
        <f t="shared" si="170"/>
        <v/>
      </c>
      <c r="Q1003" s="65"/>
      <c r="R1003" s="66"/>
      <c r="S1003" s="67" t="str">
        <f t="shared" si="171"/>
        <v/>
      </c>
      <c r="T1003" s="68" t="str">
        <f t="shared" si="167"/>
        <v>Sin Iniciar</v>
      </c>
      <c r="U1003" s="650" t="str">
        <f t="shared" si="168"/>
        <v>6</v>
      </c>
      <c r="V1003" s="120"/>
      <c r="W1003" s="71">
        <f t="shared" si="172"/>
        <v>1</v>
      </c>
      <c r="X1003" s="703"/>
    </row>
    <row r="1004" spans="1:24" s="5" customFormat="1" ht="29.25" hidden="1" customHeight="1" outlineLevel="2" thickBot="1" x14ac:dyDescent="0.3">
      <c r="A1004" s="763"/>
      <c r="B1004" s="766"/>
      <c r="C1004" s="310" t="s">
        <v>896</v>
      </c>
      <c r="D1004" s="311"/>
      <c r="E1004" s="311"/>
      <c r="F1004" s="312"/>
      <c r="G1004" s="320" t="s">
        <v>1503</v>
      </c>
      <c r="H1004" s="310" t="s">
        <v>372</v>
      </c>
      <c r="I1004" s="527"/>
      <c r="J1004" s="314" t="s">
        <v>1406</v>
      </c>
      <c r="K1004" s="571"/>
      <c r="L1004" s="572"/>
      <c r="M1004" s="221" t="str">
        <f t="shared" si="166"/>
        <v/>
      </c>
      <c r="N1004" s="62" t="str">
        <f t="shared" si="169"/>
        <v/>
      </c>
      <c r="O1004" s="119"/>
      <c r="P1004" s="64" t="str">
        <f t="shared" si="170"/>
        <v/>
      </c>
      <c r="Q1004" s="65"/>
      <c r="R1004" s="66"/>
      <c r="S1004" s="67" t="str">
        <f t="shared" si="171"/>
        <v/>
      </c>
      <c r="T1004" s="68" t="str">
        <f t="shared" si="167"/>
        <v>Sin Iniciar</v>
      </c>
      <c r="U1004" s="650" t="str">
        <f t="shared" si="168"/>
        <v>6</v>
      </c>
      <c r="V1004" s="120"/>
      <c r="W1004" s="71">
        <f t="shared" si="172"/>
        <v>1</v>
      </c>
      <c r="X1004" s="703"/>
    </row>
    <row r="1005" spans="1:24" s="5" customFormat="1" ht="29.25" hidden="1" customHeight="1" outlineLevel="2" thickBot="1" x14ac:dyDescent="0.3">
      <c r="A1005" s="763"/>
      <c r="B1005" s="766"/>
      <c r="C1005" s="310" t="s">
        <v>896</v>
      </c>
      <c r="D1005" s="311"/>
      <c r="E1005" s="311"/>
      <c r="F1005" s="312"/>
      <c r="G1005" s="320" t="s">
        <v>1504</v>
      </c>
      <c r="H1005" s="310" t="s">
        <v>372</v>
      </c>
      <c r="I1005" s="527"/>
      <c r="J1005" s="314" t="s">
        <v>1505</v>
      </c>
      <c r="K1005" s="571"/>
      <c r="L1005" s="572"/>
      <c r="M1005" s="221" t="str">
        <f t="shared" si="166"/>
        <v/>
      </c>
      <c r="N1005" s="62" t="str">
        <f t="shared" si="169"/>
        <v/>
      </c>
      <c r="O1005" s="119"/>
      <c r="P1005" s="64" t="str">
        <f t="shared" si="170"/>
        <v/>
      </c>
      <c r="Q1005" s="65"/>
      <c r="R1005" s="66"/>
      <c r="S1005" s="67" t="str">
        <f t="shared" si="171"/>
        <v/>
      </c>
      <c r="T1005" s="68" t="str">
        <f t="shared" si="167"/>
        <v>Sin Iniciar</v>
      </c>
      <c r="U1005" s="650" t="str">
        <f t="shared" si="168"/>
        <v>6</v>
      </c>
      <c r="V1005" s="120"/>
      <c r="W1005" s="71">
        <f t="shared" si="172"/>
        <v>1</v>
      </c>
      <c r="X1005" s="703"/>
    </row>
    <row r="1006" spans="1:24" s="5" customFormat="1" ht="29.25" hidden="1" customHeight="1" outlineLevel="2" thickBot="1" x14ac:dyDescent="0.3">
      <c r="A1006" s="763"/>
      <c r="B1006" s="766"/>
      <c r="C1006" s="310" t="s">
        <v>896</v>
      </c>
      <c r="D1006" s="311"/>
      <c r="E1006" s="311"/>
      <c r="F1006" s="312"/>
      <c r="G1006" s="320" t="s">
        <v>1506</v>
      </c>
      <c r="H1006" s="310" t="s">
        <v>372</v>
      </c>
      <c r="I1006" s="527"/>
      <c r="J1006" s="314" t="s">
        <v>1505</v>
      </c>
      <c r="K1006" s="571"/>
      <c r="L1006" s="572"/>
      <c r="M1006" s="221" t="str">
        <f t="shared" si="166"/>
        <v/>
      </c>
      <c r="N1006" s="62" t="str">
        <f t="shared" si="169"/>
        <v/>
      </c>
      <c r="O1006" s="119"/>
      <c r="P1006" s="64" t="str">
        <f t="shared" si="170"/>
        <v/>
      </c>
      <c r="Q1006" s="65"/>
      <c r="R1006" s="66"/>
      <c r="S1006" s="67" t="str">
        <f t="shared" si="171"/>
        <v/>
      </c>
      <c r="T1006" s="68" t="str">
        <f t="shared" si="167"/>
        <v>Sin Iniciar</v>
      </c>
      <c r="U1006" s="650" t="str">
        <f t="shared" si="168"/>
        <v>6</v>
      </c>
      <c r="V1006" s="120"/>
      <c r="W1006" s="71">
        <f t="shared" si="172"/>
        <v>1</v>
      </c>
      <c r="X1006" s="703"/>
    </row>
    <row r="1007" spans="1:24" s="5" customFormat="1" ht="29.25" hidden="1" customHeight="1" outlineLevel="2" thickBot="1" x14ac:dyDescent="0.3">
      <c r="A1007" s="763"/>
      <c r="B1007" s="766"/>
      <c r="C1007" s="310" t="s">
        <v>896</v>
      </c>
      <c r="D1007" s="311"/>
      <c r="E1007" s="311"/>
      <c r="F1007" s="312"/>
      <c r="G1007" s="320" t="s">
        <v>1507</v>
      </c>
      <c r="H1007" s="310" t="s">
        <v>372</v>
      </c>
      <c r="I1007" s="527"/>
      <c r="J1007" s="314" t="s">
        <v>1505</v>
      </c>
      <c r="K1007" s="571"/>
      <c r="L1007" s="572"/>
      <c r="M1007" s="221" t="str">
        <f t="shared" si="166"/>
        <v/>
      </c>
      <c r="N1007" s="62" t="str">
        <f t="shared" si="169"/>
        <v/>
      </c>
      <c r="O1007" s="119"/>
      <c r="P1007" s="64" t="str">
        <f t="shared" si="170"/>
        <v/>
      </c>
      <c r="Q1007" s="65"/>
      <c r="R1007" s="66"/>
      <c r="S1007" s="67" t="str">
        <f t="shared" si="171"/>
        <v/>
      </c>
      <c r="T1007" s="68" t="str">
        <f t="shared" si="167"/>
        <v>Sin Iniciar</v>
      </c>
      <c r="U1007" s="650" t="str">
        <f t="shared" si="168"/>
        <v>6</v>
      </c>
      <c r="V1007" s="120"/>
      <c r="W1007" s="71">
        <f t="shared" si="172"/>
        <v>1</v>
      </c>
      <c r="X1007" s="703"/>
    </row>
    <row r="1008" spans="1:24" s="5" customFormat="1" ht="29.25" hidden="1" customHeight="1" outlineLevel="2" thickBot="1" x14ac:dyDescent="0.3">
      <c r="A1008" s="763"/>
      <c r="B1008" s="766"/>
      <c r="C1008" s="310" t="s">
        <v>896</v>
      </c>
      <c r="D1008" s="311"/>
      <c r="E1008" s="311"/>
      <c r="F1008" s="312"/>
      <c r="G1008" s="320" t="s">
        <v>1508</v>
      </c>
      <c r="H1008" s="310" t="s">
        <v>372</v>
      </c>
      <c r="I1008" s="527"/>
      <c r="J1008" s="314" t="s">
        <v>1406</v>
      </c>
      <c r="K1008" s="571"/>
      <c r="L1008" s="572"/>
      <c r="M1008" s="221" t="str">
        <f t="shared" si="166"/>
        <v/>
      </c>
      <c r="N1008" s="62" t="str">
        <f t="shared" si="169"/>
        <v/>
      </c>
      <c r="O1008" s="119"/>
      <c r="P1008" s="64" t="str">
        <f t="shared" si="170"/>
        <v/>
      </c>
      <c r="Q1008" s="65"/>
      <c r="R1008" s="66"/>
      <c r="S1008" s="67" t="str">
        <f t="shared" si="171"/>
        <v/>
      </c>
      <c r="T1008" s="68" t="str">
        <f t="shared" si="167"/>
        <v>Sin Iniciar</v>
      </c>
      <c r="U1008" s="650" t="str">
        <f t="shared" si="168"/>
        <v>6</v>
      </c>
      <c r="V1008" s="120"/>
      <c r="W1008" s="71">
        <f t="shared" si="172"/>
        <v>1</v>
      </c>
      <c r="X1008" s="703"/>
    </row>
    <row r="1009" spans="1:24" s="5" customFormat="1" ht="29.25" hidden="1" customHeight="1" outlineLevel="2" thickBot="1" x14ac:dyDescent="0.3">
      <c r="A1009" s="763"/>
      <c r="B1009" s="766"/>
      <c r="C1009" s="310" t="s">
        <v>896</v>
      </c>
      <c r="D1009" s="311"/>
      <c r="E1009" s="311"/>
      <c r="F1009" s="312"/>
      <c r="G1009" s="320" t="s">
        <v>1509</v>
      </c>
      <c r="H1009" s="310" t="s">
        <v>372</v>
      </c>
      <c r="I1009" s="527"/>
      <c r="J1009" s="314" t="s">
        <v>1406</v>
      </c>
      <c r="K1009" s="571"/>
      <c r="L1009" s="572"/>
      <c r="M1009" s="221" t="str">
        <f t="shared" si="166"/>
        <v/>
      </c>
      <c r="N1009" s="62" t="str">
        <f t="shared" si="169"/>
        <v/>
      </c>
      <c r="O1009" s="119"/>
      <c r="P1009" s="64" t="str">
        <f t="shared" si="170"/>
        <v/>
      </c>
      <c r="Q1009" s="65"/>
      <c r="R1009" s="66"/>
      <c r="S1009" s="67" t="str">
        <f t="shared" si="171"/>
        <v/>
      </c>
      <c r="T1009" s="68" t="str">
        <f t="shared" si="167"/>
        <v>Sin Iniciar</v>
      </c>
      <c r="U1009" s="650" t="str">
        <f t="shared" si="168"/>
        <v>6</v>
      </c>
      <c r="V1009" s="120"/>
      <c r="W1009" s="71">
        <f t="shared" si="172"/>
        <v>1</v>
      </c>
      <c r="X1009" s="703"/>
    </row>
    <row r="1010" spans="1:24" s="5" customFormat="1" ht="29.25" hidden="1" customHeight="1" outlineLevel="2" thickBot="1" x14ac:dyDescent="0.3">
      <c r="A1010" s="763"/>
      <c r="B1010" s="766"/>
      <c r="C1010" s="310" t="s">
        <v>896</v>
      </c>
      <c r="D1010" s="311"/>
      <c r="E1010" s="311"/>
      <c r="F1010" s="312"/>
      <c r="G1010" s="320" t="s">
        <v>1510</v>
      </c>
      <c r="H1010" s="310" t="s">
        <v>372</v>
      </c>
      <c r="I1010" s="527"/>
      <c r="J1010" s="314" t="s">
        <v>1406</v>
      </c>
      <c r="K1010" s="571"/>
      <c r="L1010" s="572"/>
      <c r="M1010" s="221" t="str">
        <f t="shared" si="166"/>
        <v/>
      </c>
      <c r="N1010" s="62" t="str">
        <f t="shared" si="169"/>
        <v/>
      </c>
      <c r="O1010" s="119"/>
      <c r="P1010" s="64" t="str">
        <f t="shared" si="170"/>
        <v/>
      </c>
      <c r="Q1010" s="65"/>
      <c r="R1010" s="66"/>
      <c r="S1010" s="67" t="str">
        <f t="shared" si="171"/>
        <v/>
      </c>
      <c r="T1010" s="68" t="str">
        <f t="shared" si="167"/>
        <v>Sin Iniciar</v>
      </c>
      <c r="U1010" s="650" t="str">
        <f t="shared" si="168"/>
        <v>6</v>
      </c>
      <c r="V1010" s="120"/>
      <c r="W1010" s="71">
        <f t="shared" si="172"/>
        <v>1</v>
      </c>
      <c r="X1010" s="703"/>
    </row>
    <row r="1011" spans="1:24" s="5" customFormat="1" ht="29.25" hidden="1" customHeight="1" outlineLevel="2" thickBot="1" x14ac:dyDescent="0.3">
      <c r="A1011" s="763"/>
      <c r="B1011" s="766"/>
      <c r="C1011" s="310" t="s">
        <v>896</v>
      </c>
      <c r="D1011" s="311"/>
      <c r="E1011" s="311"/>
      <c r="F1011" s="312"/>
      <c r="G1011" s="320" t="s">
        <v>1511</v>
      </c>
      <c r="H1011" s="310" t="s">
        <v>372</v>
      </c>
      <c r="I1011" s="527"/>
      <c r="J1011" s="314" t="s">
        <v>1406</v>
      </c>
      <c r="K1011" s="571"/>
      <c r="L1011" s="572"/>
      <c r="M1011" s="221" t="str">
        <f t="shared" si="166"/>
        <v/>
      </c>
      <c r="N1011" s="62" t="str">
        <f t="shared" si="169"/>
        <v/>
      </c>
      <c r="O1011" s="119"/>
      <c r="P1011" s="64" t="str">
        <f t="shared" si="170"/>
        <v/>
      </c>
      <c r="Q1011" s="65"/>
      <c r="R1011" s="66"/>
      <c r="S1011" s="67" t="str">
        <f t="shared" si="171"/>
        <v/>
      </c>
      <c r="T1011" s="68" t="str">
        <f t="shared" si="167"/>
        <v>Sin Iniciar</v>
      </c>
      <c r="U1011" s="650" t="str">
        <f t="shared" si="168"/>
        <v>6</v>
      </c>
      <c r="V1011" s="120"/>
      <c r="W1011" s="71">
        <f t="shared" si="172"/>
        <v>1</v>
      </c>
      <c r="X1011" s="703"/>
    </row>
    <row r="1012" spans="1:24" s="5" customFormat="1" ht="29.25" hidden="1" customHeight="1" outlineLevel="2" thickBot="1" x14ac:dyDescent="0.3">
      <c r="A1012" s="763"/>
      <c r="B1012" s="766"/>
      <c r="C1012" s="310" t="s">
        <v>896</v>
      </c>
      <c r="D1012" s="311"/>
      <c r="E1012" s="311"/>
      <c r="F1012" s="312"/>
      <c r="G1012" s="320" t="s">
        <v>1512</v>
      </c>
      <c r="H1012" s="310" t="s">
        <v>372</v>
      </c>
      <c r="I1012" s="527"/>
      <c r="J1012" s="314" t="s">
        <v>1406</v>
      </c>
      <c r="K1012" s="571"/>
      <c r="L1012" s="572"/>
      <c r="M1012" s="221" t="str">
        <f t="shared" ref="M1012:M1075" si="173">+IF(D1012="","",IF(MONTH($C$2)&lt;MONTH(D1012),"",E1012-D1012))</f>
        <v/>
      </c>
      <c r="N1012" s="62" t="str">
        <f t="shared" si="169"/>
        <v/>
      </c>
      <c r="O1012" s="119"/>
      <c r="P1012" s="64" t="str">
        <f t="shared" si="170"/>
        <v/>
      </c>
      <c r="Q1012" s="65"/>
      <c r="R1012" s="66"/>
      <c r="S1012" s="67" t="str">
        <f t="shared" si="171"/>
        <v/>
      </c>
      <c r="T1012" s="68" t="str">
        <f t="shared" ref="T1012:T1075" si="174">+IF(S1012="","Sin Iniciar",IF(S1012&lt;0.6,"Crítico",IF(S1012&lt;0.9,"En Proceso",IF(AND(P1012=1,Q1012=1,S1012=1),"Terminado","Normal"))))</f>
        <v>Sin Iniciar</v>
      </c>
      <c r="U1012" s="650" t="str">
        <f t="shared" ref="U1012:U1075" si="175">+IF(T1012="","",IF(T1012="Sin Iniciar","6",IF(T1012="Crítico","L",IF(T1012="En Proceso","K",IF(T1012="Normal","J","B")))))</f>
        <v>6</v>
      </c>
      <c r="V1012" s="120"/>
      <c r="W1012" s="71">
        <f t="shared" si="172"/>
        <v>1</v>
      </c>
      <c r="X1012" s="703"/>
    </row>
    <row r="1013" spans="1:24" s="5" customFormat="1" ht="29.25" hidden="1" customHeight="1" outlineLevel="2" thickBot="1" x14ac:dyDescent="0.3">
      <c r="A1013" s="763"/>
      <c r="B1013" s="766"/>
      <c r="C1013" s="310" t="s">
        <v>896</v>
      </c>
      <c r="D1013" s="311"/>
      <c r="E1013" s="311"/>
      <c r="F1013" s="312"/>
      <c r="G1013" s="320" t="s">
        <v>1513</v>
      </c>
      <c r="H1013" s="310" t="s">
        <v>372</v>
      </c>
      <c r="I1013" s="527"/>
      <c r="J1013" s="314">
        <v>1500</v>
      </c>
      <c r="K1013" s="571"/>
      <c r="L1013" s="572"/>
      <c r="M1013" s="221" t="str">
        <f t="shared" si="173"/>
        <v/>
      </c>
      <c r="N1013" s="62" t="str">
        <f t="shared" si="169"/>
        <v/>
      </c>
      <c r="O1013" s="119"/>
      <c r="P1013" s="64" t="str">
        <f t="shared" si="170"/>
        <v/>
      </c>
      <c r="Q1013" s="65"/>
      <c r="R1013" s="66"/>
      <c r="S1013" s="67" t="str">
        <f t="shared" si="171"/>
        <v/>
      </c>
      <c r="T1013" s="68" t="str">
        <f t="shared" si="174"/>
        <v>Sin Iniciar</v>
      </c>
      <c r="U1013" s="650" t="str">
        <f t="shared" si="175"/>
        <v>6</v>
      </c>
      <c r="V1013" s="120"/>
      <c r="W1013" s="71">
        <f t="shared" si="172"/>
        <v>1</v>
      </c>
      <c r="X1013" s="703"/>
    </row>
    <row r="1014" spans="1:24" s="5" customFormat="1" ht="29.25" hidden="1" customHeight="1" outlineLevel="2" thickBot="1" x14ac:dyDescent="0.3">
      <c r="A1014" s="763"/>
      <c r="B1014" s="766"/>
      <c r="C1014" s="310" t="s">
        <v>896</v>
      </c>
      <c r="D1014" s="311"/>
      <c r="E1014" s="311"/>
      <c r="F1014" s="312"/>
      <c r="G1014" s="320" t="s">
        <v>1514</v>
      </c>
      <c r="H1014" s="310" t="s">
        <v>372</v>
      </c>
      <c r="I1014" s="527"/>
      <c r="J1014" s="314" t="s">
        <v>1515</v>
      </c>
      <c r="K1014" s="571"/>
      <c r="L1014" s="572"/>
      <c r="M1014" s="221" t="str">
        <f t="shared" si="173"/>
        <v/>
      </c>
      <c r="N1014" s="62" t="str">
        <f t="shared" si="169"/>
        <v/>
      </c>
      <c r="O1014" s="119"/>
      <c r="P1014" s="64" t="str">
        <f t="shared" si="170"/>
        <v/>
      </c>
      <c r="Q1014" s="65"/>
      <c r="R1014" s="66"/>
      <c r="S1014" s="67" t="str">
        <f t="shared" si="171"/>
        <v/>
      </c>
      <c r="T1014" s="68" t="str">
        <f t="shared" si="174"/>
        <v>Sin Iniciar</v>
      </c>
      <c r="U1014" s="650" t="str">
        <f t="shared" si="175"/>
        <v>6</v>
      </c>
      <c r="V1014" s="120"/>
      <c r="W1014" s="71">
        <f t="shared" si="172"/>
        <v>1</v>
      </c>
      <c r="X1014" s="703"/>
    </row>
    <row r="1015" spans="1:24" s="5" customFormat="1" ht="29.25" hidden="1" customHeight="1" outlineLevel="2" thickBot="1" x14ac:dyDescent="0.3">
      <c r="A1015" s="763"/>
      <c r="B1015" s="766"/>
      <c r="C1015" s="310" t="s">
        <v>896</v>
      </c>
      <c r="D1015" s="311"/>
      <c r="E1015" s="311"/>
      <c r="F1015" s="312"/>
      <c r="G1015" s="320" t="s">
        <v>1516</v>
      </c>
      <c r="H1015" s="310" t="s">
        <v>372</v>
      </c>
      <c r="I1015" s="527"/>
      <c r="J1015" s="314" t="s">
        <v>1515</v>
      </c>
      <c r="K1015" s="571"/>
      <c r="L1015" s="572"/>
      <c r="M1015" s="221" t="str">
        <f t="shared" si="173"/>
        <v/>
      </c>
      <c r="N1015" s="62" t="str">
        <f t="shared" si="169"/>
        <v/>
      </c>
      <c r="O1015" s="119"/>
      <c r="P1015" s="64" t="str">
        <f t="shared" si="170"/>
        <v/>
      </c>
      <c r="Q1015" s="65"/>
      <c r="R1015" s="66"/>
      <c r="S1015" s="67" t="str">
        <f t="shared" si="171"/>
        <v/>
      </c>
      <c r="T1015" s="68" t="str">
        <f t="shared" si="174"/>
        <v>Sin Iniciar</v>
      </c>
      <c r="U1015" s="650" t="str">
        <f t="shared" si="175"/>
        <v>6</v>
      </c>
      <c r="V1015" s="120"/>
      <c r="W1015" s="71">
        <f t="shared" si="172"/>
        <v>1</v>
      </c>
      <c r="X1015" s="703"/>
    </row>
    <row r="1016" spans="1:24" s="5" customFormat="1" ht="29.25" hidden="1" customHeight="1" outlineLevel="2" thickBot="1" x14ac:dyDescent="0.3">
      <c r="A1016" s="763"/>
      <c r="B1016" s="766"/>
      <c r="C1016" s="310" t="s">
        <v>896</v>
      </c>
      <c r="D1016" s="311"/>
      <c r="E1016" s="311"/>
      <c r="F1016" s="312"/>
      <c r="G1016" s="320" t="s">
        <v>1517</v>
      </c>
      <c r="H1016" s="310" t="s">
        <v>372</v>
      </c>
      <c r="I1016" s="527"/>
      <c r="J1016" s="314" t="s">
        <v>1515</v>
      </c>
      <c r="K1016" s="571"/>
      <c r="L1016" s="572"/>
      <c r="M1016" s="221" t="str">
        <f t="shared" si="173"/>
        <v/>
      </c>
      <c r="N1016" s="62" t="str">
        <f t="shared" si="169"/>
        <v/>
      </c>
      <c r="O1016" s="119"/>
      <c r="P1016" s="64" t="str">
        <f t="shared" si="170"/>
        <v/>
      </c>
      <c r="Q1016" s="65"/>
      <c r="R1016" s="66"/>
      <c r="S1016" s="67" t="str">
        <f t="shared" si="171"/>
        <v/>
      </c>
      <c r="T1016" s="68" t="str">
        <f t="shared" si="174"/>
        <v>Sin Iniciar</v>
      </c>
      <c r="U1016" s="650" t="str">
        <f t="shared" si="175"/>
        <v>6</v>
      </c>
      <c r="V1016" s="120"/>
      <c r="W1016" s="71">
        <f t="shared" si="172"/>
        <v>1</v>
      </c>
      <c r="X1016" s="703"/>
    </row>
    <row r="1017" spans="1:24" s="5" customFormat="1" ht="29.25" hidden="1" customHeight="1" outlineLevel="2" thickBot="1" x14ac:dyDescent="0.3">
      <c r="A1017" s="763"/>
      <c r="B1017" s="766"/>
      <c r="C1017" s="310" t="s">
        <v>896</v>
      </c>
      <c r="D1017" s="311"/>
      <c r="E1017" s="311"/>
      <c r="F1017" s="312"/>
      <c r="G1017" s="320" t="s">
        <v>1518</v>
      </c>
      <c r="H1017" s="310" t="s">
        <v>372</v>
      </c>
      <c r="I1017" s="527"/>
      <c r="J1017" s="314" t="s">
        <v>1515</v>
      </c>
      <c r="K1017" s="571"/>
      <c r="L1017" s="572"/>
      <c r="M1017" s="221" t="str">
        <f t="shared" si="173"/>
        <v/>
      </c>
      <c r="N1017" s="62" t="str">
        <f t="shared" si="169"/>
        <v/>
      </c>
      <c r="O1017" s="119"/>
      <c r="P1017" s="64" t="str">
        <f t="shared" si="170"/>
        <v/>
      </c>
      <c r="Q1017" s="65"/>
      <c r="R1017" s="66"/>
      <c r="S1017" s="67" t="str">
        <f t="shared" si="171"/>
        <v/>
      </c>
      <c r="T1017" s="68" t="str">
        <f t="shared" si="174"/>
        <v>Sin Iniciar</v>
      </c>
      <c r="U1017" s="650" t="str">
        <f t="shared" si="175"/>
        <v>6</v>
      </c>
      <c r="V1017" s="120"/>
      <c r="W1017" s="71">
        <f t="shared" si="172"/>
        <v>1</v>
      </c>
      <c r="X1017" s="703"/>
    </row>
    <row r="1018" spans="1:24" s="5" customFormat="1" ht="29.25" hidden="1" customHeight="1" outlineLevel="2" thickBot="1" x14ac:dyDescent="0.3">
      <c r="A1018" s="763"/>
      <c r="B1018" s="766"/>
      <c r="C1018" s="310" t="s">
        <v>896</v>
      </c>
      <c r="D1018" s="311"/>
      <c r="E1018" s="311"/>
      <c r="F1018" s="312"/>
      <c r="G1018" s="320" t="s">
        <v>1519</v>
      </c>
      <c r="H1018" s="310" t="s">
        <v>372</v>
      </c>
      <c r="I1018" s="527"/>
      <c r="J1018" s="314" t="s">
        <v>1515</v>
      </c>
      <c r="K1018" s="571"/>
      <c r="L1018" s="572"/>
      <c r="M1018" s="221" t="str">
        <f t="shared" si="173"/>
        <v/>
      </c>
      <c r="N1018" s="62" t="str">
        <f t="shared" si="169"/>
        <v/>
      </c>
      <c r="O1018" s="119"/>
      <c r="P1018" s="64" t="str">
        <f t="shared" si="170"/>
        <v/>
      </c>
      <c r="Q1018" s="65"/>
      <c r="R1018" s="66"/>
      <c r="S1018" s="67" t="str">
        <f t="shared" si="171"/>
        <v/>
      </c>
      <c r="T1018" s="68" t="str">
        <f t="shared" si="174"/>
        <v>Sin Iniciar</v>
      </c>
      <c r="U1018" s="650" t="str">
        <f t="shared" si="175"/>
        <v>6</v>
      </c>
      <c r="V1018" s="120"/>
      <c r="W1018" s="71">
        <f t="shared" si="172"/>
        <v>1</v>
      </c>
      <c r="X1018" s="703"/>
    </row>
    <row r="1019" spans="1:24" s="5" customFormat="1" ht="29.25" hidden="1" customHeight="1" outlineLevel="2" thickBot="1" x14ac:dyDescent="0.3">
      <c r="A1019" s="763"/>
      <c r="B1019" s="766"/>
      <c r="C1019" s="310" t="s">
        <v>896</v>
      </c>
      <c r="D1019" s="311"/>
      <c r="E1019" s="311"/>
      <c r="F1019" s="312"/>
      <c r="G1019" s="320" t="s">
        <v>1520</v>
      </c>
      <c r="H1019" s="310" t="s">
        <v>372</v>
      </c>
      <c r="I1019" s="527"/>
      <c r="J1019" s="314" t="s">
        <v>1420</v>
      </c>
      <c r="K1019" s="571"/>
      <c r="L1019" s="572"/>
      <c r="M1019" s="221" t="str">
        <f t="shared" si="173"/>
        <v/>
      </c>
      <c r="N1019" s="62" t="str">
        <f t="shared" si="169"/>
        <v/>
      </c>
      <c r="O1019" s="119"/>
      <c r="P1019" s="64" t="str">
        <f t="shared" si="170"/>
        <v/>
      </c>
      <c r="Q1019" s="65"/>
      <c r="R1019" s="66"/>
      <c r="S1019" s="67" t="str">
        <f t="shared" si="171"/>
        <v/>
      </c>
      <c r="T1019" s="68" t="str">
        <f t="shared" si="174"/>
        <v>Sin Iniciar</v>
      </c>
      <c r="U1019" s="650" t="str">
        <f t="shared" si="175"/>
        <v>6</v>
      </c>
      <c r="V1019" s="120"/>
      <c r="W1019" s="71">
        <f t="shared" si="172"/>
        <v>1</v>
      </c>
      <c r="X1019" s="703"/>
    </row>
    <row r="1020" spans="1:24" s="5" customFormat="1" ht="29.25" hidden="1" customHeight="1" outlineLevel="2" thickBot="1" x14ac:dyDescent="0.3">
      <c r="A1020" s="763"/>
      <c r="B1020" s="766"/>
      <c r="C1020" s="310" t="s">
        <v>896</v>
      </c>
      <c r="D1020" s="311"/>
      <c r="E1020" s="311"/>
      <c r="F1020" s="312"/>
      <c r="G1020" s="320" t="s">
        <v>1521</v>
      </c>
      <c r="H1020" s="310" t="s">
        <v>372</v>
      </c>
      <c r="I1020" s="527"/>
      <c r="J1020" s="314" t="s">
        <v>1496</v>
      </c>
      <c r="K1020" s="571"/>
      <c r="L1020" s="572"/>
      <c r="M1020" s="221" t="str">
        <f t="shared" si="173"/>
        <v/>
      </c>
      <c r="N1020" s="62" t="str">
        <f t="shared" si="169"/>
        <v/>
      </c>
      <c r="O1020" s="119"/>
      <c r="P1020" s="64" t="str">
        <f t="shared" si="170"/>
        <v/>
      </c>
      <c r="Q1020" s="65"/>
      <c r="R1020" s="66"/>
      <c r="S1020" s="67" t="str">
        <f t="shared" si="171"/>
        <v/>
      </c>
      <c r="T1020" s="68" t="str">
        <f t="shared" si="174"/>
        <v>Sin Iniciar</v>
      </c>
      <c r="U1020" s="650" t="str">
        <f t="shared" si="175"/>
        <v>6</v>
      </c>
      <c r="V1020" s="120"/>
      <c r="W1020" s="71">
        <f t="shared" si="172"/>
        <v>1</v>
      </c>
      <c r="X1020" s="703"/>
    </row>
    <row r="1021" spans="1:24" s="5" customFormat="1" ht="29.25" hidden="1" customHeight="1" outlineLevel="2" thickBot="1" x14ac:dyDescent="0.3">
      <c r="A1021" s="763"/>
      <c r="B1021" s="766"/>
      <c r="C1021" s="310" t="s">
        <v>896</v>
      </c>
      <c r="D1021" s="311"/>
      <c r="E1021" s="311"/>
      <c r="F1021" s="312"/>
      <c r="G1021" s="320" t="s">
        <v>1522</v>
      </c>
      <c r="H1021" s="310" t="s">
        <v>372</v>
      </c>
      <c r="I1021" s="527"/>
      <c r="J1021" s="314" t="s">
        <v>1523</v>
      </c>
      <c r="K1021" s="571"/>
      <c r="L1021" s="572"/>
      <c r="M1021" s="221" t="str">
        <f t="shared" si="173"/>
        <v/>
      </c>
      <c r="N1021" s="62" t="str">
        <f t="shared" si="169"/>
        <v/>
      </c>
      <c r="O1021" s="119"/>
      <c r="P1021" s="64" t="str">
        <f t="shared" si="170"/>
        <v/>
      </c>
      <c r="Q1021" s="65"/>
      <c r="R1021" s="66"/>
      <c r="S1021" s="67" t="str">
        <f t="shared" si="171"/>
        <v/>
      </c>
      <c r="T1021" s="68" t="str">
        <f t="shared" si="174"/>
        <v>Sin Iniciar</v>
      </c>
      <c r="U1021" s="650" t="str">
        <f t="shared" si="175"/>
        <v>6</v>
      </c>
      <c r="V1021" s="120"/>
      <c r="W1021" s="71">
        <f t="shared" si="172"/>
        <v>1</v>
      </c>
      <c r="X1021" s="703"/>
    </row>
    <row r="1022" spans="1:24" s="5" customFormat="1" ht="29.25" hidden="1" customHeight="1" outlineLevel="2" thickBot="1" x14ac:dyDescent="0.3">
      <c r="A1022" s="763"/>
      <c r="B1022" s="766"/>
      <c r="C1022" s="310" t="s">
        <v>896</v>
      </c>
      <c r="D1022" s="311"/>
      <c r="E1022" s="311"/>
      <c r="F1022" s="312"/>
      <c r="G1022" s="320" t="s">
        <v>1524</v>
      </c>
      <c r="H1022" s="310" t="s">
        <v>372</v>
      </c>
      <c r="I1022" s="527"/>
      <c r="J1022" s="314" t="s">
        <v>1515</v>
      </c>
      <c r="K1022" s="571"/>
      <c r="L1022" s="572"/>
      <c r="M1022" s="221" t="str">
        <f t="shared" si="173"/>
        <v/>
      </c>
      <c r="N1022" s="62" t="str">
        <f t="shared" si="169"/>
        <v/>
      </c>
      <c r="O1022" s="119"/>
      <c r="P1022" s="64" t="str">
        <f t="shared" si="170"/>
        <v/>
      </c>
      <c r="Q1022" s="65"/>
      <c r="R1022" s="66"/>
      <c r="S1022" s="67" t="str">
        <f t="shared" si="171"/>
        <v/>
      </c>
      <c r="T1022" s="68" t="str">
        <f t="shared" si="174"/>
        <v>Sin Iniciar</v>
      </c>
      <c r="U1022" s="650" t="str">
        <f t="shared" si="175"/>
        <v>6</v>
      </c>
      <c r="V1022" s="120"/>
      <c r="W1022" s="71">
        <f t="shared" si="172"/>
        <v>1</v>
      </c>
      <c r="X1022" s="703"/>
    </row>
    <row r="1023" spans="1:24" s="5" customFormat="1" ht="29.25" hidden="1" customHeight="1" outlineLevel="2" thickBot="1" x14ac:dyDescent="0.3">
      <c r="A1023" s="763"/>
      <c r="B1023" s="766"/>
      <c r="C1023" s="310" t="s">
        <v>896</v>
      </c>
      <c r="D1023" s="311"/>
      <c r="E1023" s="311"/>
      <c r="F1023" s="312"/>
      <c r="G1023" s="320" t="s">
        <v>1525</v>
      </c>
      <c r="H1023" s="310" t="s">
        <v>372</v>
      </c>
      <c r="I1023" s="527"/>
      <c r="J1023" s="314" t="s">
        <v>1526</v>
      </c>
      <c r="K1023" s="571"/>
      <c r="L1023" s="572"/>
      <c r="M1023" s="221" t="str">
        <f t="shared" si="173"/>
        <v/>
      </c>
      <c r="N1023" s="62" t="str">
        <f t="shared" si="169"/>
        <v/>
      </c>
      <c r="O1023" s="119"/>
      <c r="P1023" s="64" t="str">
        <f t="shared" si="170"/>
        <v/>
      </c>
      <c r="Q1023" s="65"/>
      <c r="R1023" s="66"/>
      <c r="S1023" s="67" t="str">
        <f t="shared" si="171"/>
        <v/>
      </c>
      <c r="T1023" s="68" t="str">
        <f t="shared" si="174"/>
        <v>Sin Iniciar</v>
      </c>
      <c r="U1023" s="650" t="str">
        <f t="shared" si="175"/>
        <v>6</v>
      </c>
      <c r="V1023" s="120"/>
      <c r="W1023" s="71">
        <f t="shared" si="172"/>
        <v>1</v>
      </c>
      <c r="X1023" s="703"/>
    </row>
    <row r="1024" spans="1:24" s="5" customFormat="1" ht="29.25" hidden="1" customHeight="1" outlineLevel="2" thickBot="1" x14ac:dyDescent="0.3">
      <c r="A1024" s="763"/>
      <c r="B1024" s="766"/>
      <c r="C1024" s="310" t="s">
        <v>896</v>
      </c>
      <c r="D1024" s="311"/>
      <c r="E1024" s="311"/>
      <c r="F1024" s="312"/>
      <c r="G1024" s="320" t="s">
        <v>1527</v>
      </c>
      <c r="H1024" s="310" t="s">
        <v>372</v>
      </c>
      <c r="I1024" s="527"/>
      <c r="J1024" s="314" t="s">
        <v>1528</v>
      </c>
      <c r="K1024" s="571"/>
      <c r="L1024" s="572"/>
      <c r="M1024" s="221" t="str">
        <f t="shared" si="173"/>
        <v/>
      </c>
      <c r="N1024" s="62" t="str">
        <f t="shared" si="169"/>
        <v/>
      </c>
      <c r="O1024" s="119"/>
      <c r="P1024" s="64" t="str">
        <f t="shared" si="170"/>
        <v/>
      </c>
      <c r="Q1024" s="65"/>
      <c r="R1024" s="66"/>
      <c r="S1024" s="67" t="str">
        <f t="shared" si="171"/>
        <v/>
      </c>
      <c r="T1024" s="68" t="str">
        <f t="shared" si="174"/>
        <v>Sin Iniciar</v>
      </c>
      <c r="U1024" s="650" t="str">
        <f t="shared" si="175"/>
        <v>6</v>
      </c>
      <c r="V1024" s="120"/>
      <c r="W1024" s="71">
        <f t="shared" si="172"/>
        <v>1</v>
      </c>
      <c r="X1024" s="703"/>
    </row>
    <row r="1025" spans="1:24" s="5" customFormat="1" ht="29.25" hidden="1" customHeight="1" outlineLevel="2" thickBot="1" x14ac:dyDescent="0.3">
      <c r="A1025" s="763"/>
      <c r="B1025" s="766"/>
      <c r="C1025" s="310" t="s">
        <v>896</v>
      </c>
      <c r="D1025" s="311"/>
      <c r="E1025" s="311"/>
      <c r="F1025" s="312"/>
      <c r="G1025" s="320" t="s">
        <v>1529</v>
      </c>
      <c r="H1025" s="310" t="s">
        <v>372</v>
      </c>
      <c r="I1025" s="527"/>
      <c r="J1025" s="314">
        <v>3</v>
      </c>
      <c r="K1025" s="571"/>
      <c r="L1025" s="572"/>
      <c r="M1025" s="221" t="str">
        <f t="shared" si="173"/>
        <v/>
      </c>
      <c r="N1025" s="62" t="str">
        <f t="shared" si="169"/>
        <v/>
      </c>
      <c r="O1025" s="119"/>
      <c r="P1025" s="64" t="str">
        <f t="shared" si="170"/>
        <v/>
      </c>
      <c r="Q1025" s="65"/>
      <c r="R1025" s="66"/>
      <c r="S1025" s="67" t="str">
        <f t="shared" si="171"/>
        <v/>
      </c>
      <c r="T1025" s="68" t="str">
        <f t="shared" si="174"/>
        <v>Sin Iniciar</v>
      </c>
      <c r="U1025" s="650" t="str">
        <f t="shared" si="175"/>
        <v>6</v>
      </c>
      <c r="V1025" s="120"/>
      <c r="W1025" s="71">
        <f t="shared" si="172"/>
        <v>1</v>
      </c>
      <c r="X1025" s="703"/>
    </row>
    <row r="1026" spans="1:24" s="5" customFormat="1" ht="29.25" hidden="1" customHeight="1" outlineLevel="2" thickBot="1" x14ac:dyDescent="0.3">
      <c r="A1026" s="763"/>
      <c r="B1026" s="766"/>
      <c r="C1026" s="310" t="s">
        <v>896</v>
      </c>
      <c r="D1026" s="311"/>
      <c r="E1026" s="311"/>
      <c r="F1026" s="312"/>
      <c r="G1026" s="320" t="s">
        <v>1530</v>
      </c>
      <c r="H1026" s="310" t="s">
        <v>372</v>
      </c>
      <c r="I1026" s="527"/>
      <c r="J1026" s="314" t="s">
        <v>1531</v>
      </c>
      <c r="K1026" s="571"/>
      <c r="L1026" s="572"/>
      <c r="M1026" s="221" t="str">
        <f t="shared" si="173"/>
        <v/>
      </c>
      <c r="N1026" s="62" t="str">
        <f t="shared" si="169"/>
        <v/>
      </c>
      <c r="O1026" s="119"/>
      <c r="P1026" s="64" t="str">
        <f t="shared" si="170"/>
        <v/>
      </c>
      <c r="Q1026" s="65"/>
      <c r="R1026" s="66"/>
      <c r="S1026" s="67" t="str">
        <f t="shared" si="171"/>
        <v/>
      </c>
      <c r="T1026" s="68" t="str">
        <f t="shared" si="174"/>
        <v>Sin Iniciar</v>
      </c>
      <c r="U1026" s="650" t="str">
        <f t="shared" si="175"/>
        <v>6</v>
      </c>
      <c r="V1026" s="120"/>
      <c r="W1026" s="71">
        <f t="shared" si="172"/>
        <v>1</v>
      </c>
      <c r="X1026" s="703"/>
    </row>
    <row r="1027" spans="1:24" s="5" customFormat="1" ht="29.25" hidden="1" customHeight="1" outlineLevel="2" thickBot="1" x14ac:dyDescent="0.3">
      <c r="A1027" s="763"/>
      <c r="B1027" s="766"/>
      <c r="C1027" s="310" t="s">
        <v>896</v>
      </c>
      <c r="D1027" s="311"/>
      <c r="E1027" s="311"/>
      <c r="F1027" s="312"/>
      <c r="G1027" s="320" t="s">
        <v>1532</v>
      </c>
      <c r="H1027" s="310" t="s">
        <v>372</v>
      </c>
      <c r="I1027" s="527"/>
      <c r="J1027" s="314">
        <v>1</v>
      </c>
      <c r="K1027" s="571"/>
      <c r="L1027" s="572"/>
      <c r="M1027" s="221" t="str">
        <f t="shared" si="173"/>
        <v/>
      </c>
      <c r="N1027" s="62" t="str">
        <f t="shared" ref="N1027:N1090" si="176">+IF(D1027="","",IF(AND(MONTH($C$2)&gt;=MONTH(D1027),MONTH($C$2)&lt;=MONTH(E1027)),"X",""))</f>
        <v/>
      </c>
      <c r="O1027" s="119"/>
      <c r="P1027" s="64" t="str">
        <f t="shared" si="170"/>
        <v/>
      </c>
      <c r="Q1027" s="65"/>
      <c r="R1027" s="66"/>
      <c r="S1027" s="67" t="str">
        <f t="shared" si="171"/>
        <v/>
      </c>
      <c r="T1027" s="68" t="str">
        <f t="shared" si="174"/>
        <v>Sin Iniciar</v>
      </c>
      <c r="U1027" s="650" t="str">
        <f t="shared" si="175"/>
        <v>6</v>
      </c>
      <c r="V1027" s="120"/>
      <c r="W1027" s="71">
        <f t="shared" si="172"/>
        <v>1</v>
      </c>
      <c r="X1027" s="703"/>
    </row>
    <row r="1028" spans="1:24" s="5" customFormat="1" ht="29.25" hidden="1" customHeight="1" outlineLevel="2" thickBot="1" x14ac:dyDescent="0.3">
      <c r="A1028" s="763"/>
      <c r="B1028" s="766"/>
      <c r="C1028" s="310" t="s">
        <v>896</v>
      </c>
      <c r="D1028" s="311"/>
      <c r="E1028" s="311"/>
      <c r="F1028" s="312"/>
      <c r="G1028" s="320" t="s">
        <v>1533</v>
      </c>
      <c r="H1028" s="310" t="s">
        <v>372</v>
      </c>
      <c r="I1028" s="527"/>
      <c r="J1028" s="314">
        <v>1</v>
      </c>
      <c r="K1028" s="571"/>
      <c r="L1028" s="572"/>
      <c r="M1028" s="221" t="str">
        <f t="shared" si="173"/>
        <v/>
      </c>
      <c r="N1028" s="62" t="str">
        <f t="shared" si="176"/>
        <v/>
      </c>
      <c r="O1028" s="119"/>
      <c r="P1028" s="64" t="str">
        <f t="shared" si="170"/>
        <v/>
      </c>
      <c r="Q1028" s="65"/>
      <c r="R1028" s="66"/>
      <c r="S1028" s="67" t="str">
        <f t="shared" si="171"/>
        <v/>
      </c>
      <c r="T1028" s="68" t="str">
        <f t="shared" si="174"/>
        <v>Sin Iniciar</v>
      </c>
      <c r="U1028" s="650" t="str">
        <f t="shared" si="175"/>
        <v>6</v>
      </c>
      <c r="V1028" s="120"/>
      <c r="W1028" s="71">
        <f t="shared" si="172"/>
        <v>1</v>
      </c>
      <c r="X1028" s="703"/>
    </row>
    <row r="1029" spans="1:24" s="5" customFormat="1" ht="29.25" hidden="1" customHeight="1" outlineLevel="2" thickBot="1" x14ac:dyDescent="0.3">
      <c r="A1029" s="763"/>
      <c r="B1029" s="766"/>
      <c r="C1029" s="310" t="s">
        <v>896</v>
      </c>
      <c r="D1029" s="311"/>
      <c r="E1029" s="311"/>
      <c r="F1029" s="312"/>
      <c r="G1029" s="320" t="s">
        <v>1534</v>
      </c>
      <c r="H1029" s="310" t="s">
        <v>372</v>
      </c>
      <c r="I1029" s="527"/>
      <c r="J1029" s="314">
        <v>1</v>
      </c>
      <c r="K1029" s="571"/>
      <c r="L1029" s="572"/>
      <c r="M1029" s="221" t="str">
        <f t="shared" si="173"/>
        <v/>
      </c>
      <c r="N1029" s="62" t="str">
        <f t="shared" si="176"/>
        <v/>
      </c>
      <c r="O1029" s="119"/>
      <c r="P1029" s="64" t="str">
        <f t="shared" si="170"/>
        <v/>
      </c>
      <c r="Q1029" s="65"/>
      <c r="R1029" s="66"/>
      <c r="S1029" s="67" t="str">
        <f t="shared" si="171"/>
        <v/>
      </c>
      <c r="T1029" s="68" t="str">
        <f t="shared" si="174"/>
        <v>Sin Iniciar</v>
      </c>
      <c r="U1029" s="650" t="str">
        <f t="shared" si="175"/>
        <v>6</v>
      </c>
      <c r="V1029" s="120"/>
      <c r="W1029" s="71">
        <f t="shared" si="172"/>
        <v>1</v>
      </c>
      <c r="X1029" s="703"/>
    </row>
    <row r="1030" spans="1:24" s="5" customFormat="1" ht="29.25" hidden="1" customHeight="1" outlineLevel="2" thickBot="1" x14ac:dyDescent="0.3">
      <c r="A1030" s="763"/>
      <c r="B1030" s="766"/>
      <c r="C1030" s="310" t="s">
        <v>896</v>
      </c>
      <c r="D1030" s="311"/>
      <c r="E1030" s="311"/>
      <c r="F1030" s="312"/>
      <c r="G1030" s="320" t="s">
        <v>1535</v>
      </c>
      <c r="H1030" s="310" t="s">
        <v>372</v>
      </c>
      <c r="I1030" s="527"/>
      <c r="J1030" s="314">
        <v>3</v>
      </c>
      <c r="K1030" s="571"/>
      <c r="L1030" s="572"/>
      <c r="M1030" s="221" t="str">
        <f t="shared" si="173"/>
        <v/>
      </c>
      <c r="N1030" s="62" t="str">
        <f t="shared" si="176"/>
        <v/>
      </c>
      <c r="O1030" s="119"/>
      <c r="P1030" s="64" t="str">
        <f t="shared" si="170"/>
        <v/>
      </c>
      <c r="Q1030" s="65"/>
      <c r="R1030" s="66"/>
      <c r="S1030" s="67" t="str">
        <f t="shared" si="171"/>
        <v/>
      </c>
      <c r="T1030" s="68" t="str">
        <f t="shared" si="174"/>
        <v>Sin Iniciar</v>
      </c>
      <c r="U1030" s="650" t="str">
        <f t="shared" si="175"/>
        <v>6</v>
      </c>
      <c r="V1030" s="120"/>
      <c r="W1030" s="71">
        <f t="shared" si="172"/>
        <v>1</v>
      </c>
      <c r="X1030" s="703"/>
    </row>
    <row r="1031" spans="1:24" s="5" customFormat="1" ht="29.25" hidden="1" customHeight="1" outlineLevel="2" thickBot="1" x14ac:dyDescent="0.3">
      <c r="A1031" s="763"/>
      <c r="B1031" s="766"/>
      <c r="C1031" s="310" t="s">
        <v>896</v>
      </c>
      <c r="D1031" s="311"/>
      <c r="E1031" s="311"/>
      <c r="F1031" s="312"/>
      <c r="G1031" s="320" t="s">
        <v>1536</v>
      </c>
      <c r="H1031" s="310" t="s">
        <v>372</v>
      </c>
      <c r="I1031" s="527"/>
      <c r="J1031" s="314">
        <v>1</v>
      </c>
      <c r="K1031" s="571"/>
      <c r="L1031" s="572"/>
      <c r="M1031" s="221" t="str">
        <f t="shared" si="173"/>
        <v/>
      </c>
      <c r="N1031" s="62" t="str">
        <f t="shared" si="176"/>
        <v/>
      </c>
      <c r="O1031" s="119"/>
      <c r="P1031" s="64" t="str">
        <f t="shared" si="170"/>
        <v/>
      </c>
      <c r="Q1031" s="65"/>
      <c r="R1031" s="66"/>
      <c r="S1031" s="67" t="str">
        <f t="shared" si="171"/>
        <v/>
      </c>
      <c r="T1031" s="68" t="str">
        <f t="shared" si="174"/>
        <v>Sin Iniciar</v>
      </c>
      <c r="U1031" s="650" t="str">
        <f t="shared" si="175"/>
        <v>6</v>
      </c>
      <c r="V1031" s="120"/>
      <c r="W1031" s="71">
        <f t="shared" si="172"/>
        <v>1</v>
      </c>
      <c r="X1031" s="703"/>
    </row>
    <row r="1032" spans="1:24" s="5" customFormat="1" ht="29.25" hidden="1" customHeight="1" outlineLevel="2" thickBot="1" x14ac:dyDescent="0.3">
      <c r="A1032" s="763"/>
      <c r="B1032" s="766"/>
      <c r="C1032" s="310" t="s">
        <v>896</v>
      </c>
      <c r="D1032" s="311"/>
      <c r="E1032" s="311"/>
      <c r="F1032" s="312"/>
      <c r="G1032" s="320" t="s">
        <v>1537</v>
      </c>
      <c r="H1032" s="310" t="s">
        <v>372</v>
      </c>
      <c r="I1032" s="527"/>
      <c r="J1032" s="314" t="s">
        <v>1538</v>
      </c>
      <c r="K1032" s="571"/>
      <c r="L1032" s="572"/>
      <c r="M1032" s="221" t="str">
        <f t="shared" si="173"/>
        <v/>
      </c>
      <c r="N1032" s="62" t="str">
        <f t="shared" si="176"/>
        <v/>
      </c>
      <c r="O1032" s="119"/>
      <c r="P1032" s="64" t="str">
        <f t="shared" si="170"/>
        <v/>
      </c>
      <c r="Q1032" s="65"/>
      <c r="R1032" s="66"/>
      <c r="S1032" s="67" t="str">
        <f t="shared" si="171"/>
        <v/>
      </c>
      <c r="T1032" s="68" t="str">
        <f t="shared" si="174"/>
        <v>Sin Iniciar</v>
      </c>
      <c r="U1032" s="650" t="str">
        <f t="shared" si="175"/>
        <v>6</v>
      </c>
      <c r="V1032" s="120"/>
      <c r="W1032" s="71">
        <f t="shared" si="172"/>
        <v>1</v>
      </c>
      <c r="X1032" s="703"/>
    </row>
    <row r="1033" spans="1:24" s="5" customFormat="1" ht="29.25" hidden="1" customHeight="1" outlineLevel="2" thickBot="1" x14ac:dyDescent="0.3">
      <c r="A1033" s="763"/>
      <c r="B1033" s="766"/>
      <c r="C1033" s="310" t="s">
        <v>896</v>
      </c>
      <c r="D1033" s="311"/>
      <c r="E1033" s="311"/>
      <c r="F1033" s="312"/>
      <c r="G1033" s="320" t="s">
        <v>1539</v>
      </c>
      <c r="H1033" s="310" t="s">
        <v>372</v>
      </c>
      <c r="I1033" s="527"/>
      <c r="J1033" s="314" t="s">
        <v>1515</v>
      </c>
      <c r="K1033" s="571"/>
      <c r="L1033" s="572"/>
      <c r="M1033" s="221" t="str">
        <f t="shared" si="173"/>
        <v/>
      </c>
      <c r="N1033" s="62" t="str">
        <f t="shared" si="176"/>
        <v/>
      </c>
      <c r="O1033" s="119"/>
      <c r="P1033" s="64" t="str">
        <f t="shared" ref="P1033:P1096" si="177">+IF(N1033="","",IFERROR(IF(MONTH($C$2)&lt;MONTH(D1033),"",IF(E1033&lt;$C$2,1,IF(D1033&lt;$C$2,($C$2-D1033)/(E1033-D1033),0))),0))</f>
        <v/>
      </c>
      <c r="Q1033" s="65"/>
      <c r="R1033" s="66"/>
      <c r="S1033" s="67" t="str">
        <f t="shared" ref="S1033:S1096" si="178">IF(P1033="","",IF(Q1033&gt;P1033,1,(Q1033/P1033)))</f>
        <v/>
      </c>
      <c r="T1033" s="68" t="str">
        <f t="shared" si="174"/>
        <v>Sin Iniciar</v>
      </c>
      <c r="U1033" s="650" t="str">
        <f t="shared" si="175"/>
        <v>6</v>
      </c>
      <c r="V1033" s="120"/>
      <c r="W1033" s="71">
        <f t="shared" si="172"/>
        <v>1</v>
      </c>
      <c r="X1033" s="703"/>
    </row>
    <row r="1034" spans="1:24" s="5" customFormat="1" ht="29.25" hidden="1" customHeight="1" outlineLevel="2" thickBot="1" x14ac:dyDescent="0.3">
      <c r="A1034" s="763"/>
      <c r="B1034" s="766"/>
      <c r="C1034" s="310" t="s">
        <v>896</v>
      </c>
      <c r="D1034" s="311"/>
      <c r="E1034" s="311"/>
      <c r="F1034" s="312"/>
      <c r="G1034" s="320" t="s">
        <v>1540</v>
      </c>
      <c r="H1034" s="310" t="s">
        <v>372</v>
      </c>
      <c r="I1034" s="527"/>
      <c r="J1034" s="314" t="s">
        <v>1515</v>
      </c>
      <c r="K1034" s="571"/>
      <c r="L1034" s="572"/>
      <c r="M1034" s="221" t="str">
        <f t="shared" si="173"/>
        <v/>
      </c>
      <c r="N1034" s="62" t="str">
        <f t="shared" si="176"/>
        <v/>
      </c>
      <c r="O1034" s="119"/>
      <c r="P1034" s="64" t="str">
        <f t="shared" si="177"/>
        <v/>
      </c>
      <c r="Q1034" s="65"/>
      <c r="R1034" s="66"/>
      <c r="S1034" s="67" t="str">
        <f t="shared" si="178"/>
        <v/>
      </c>
      <c r="T1034" s="68" t="str">
        <f t="shared" si="174"/>
        <v>Sin Iniciar</v>
      </c>
      <c r="U1034" s="650" t="str">
        <f t="shared" si="175"/>
        <v>6</v>
      </c>
      <c r="V1034" s="120"/>
      <c r="W1034" s="71">
        <f t="shared" si="172"/>
        <v>1</v>
      </c>
      <c r="X1034" s="703"/>
    </row>
    <row r="1035" spans="1:24" s="5" customFormat="1" ht="29.25" hidden="1" customHeight="1" outlineLevel="2" thickBot="1" x14ac:dyDescent="0.3">
      <c r="A1035" s="763"/>
      <c r="B1035" s="766"/>
      <c r="C1035" s="310" t="s">
        <v>896</v>
      </c>
      <c r="D1035" s="311"/>
      <c r="E1035" s="311"/>
      <c r="F1035" s="312"/>
      <c r="G1035" s="320" t="s">
        <v>1541</v>
      </c>
      <c r="H1035" s="310" t="s">
        <v>372</v>
      </c>
      <c r="I1035" s="527"/>
      <c r="J1035" s="314" t="s">
        <v>1496</v>
      </c>
      <c r="K1035" s="571"/>
      <c r="L1035" s="572"/>
      <c r="M1035" s="221" t="str">
        <f t="shared" si="173"/>
        <v/>
      </c>
      <c r="N1035" s="62" t="str">
        <f t="shared" si="176"/>
        <v/>
      </c>
      <c r="O1035" s="119"/>
      <c r="P1035" s="64" t="str">
        <f t="shared" si="177"/>
        <v/>
      </c>
      <c r="Q1035" s="65"/>
      <c r="R1035" s="66"/>
      <c r="S1035" s="67" t="str">
        <f t="shared" si="178"/>
        <v/>
      </c>
      <c r="T1035" s="68" t="str">
        <f t="shared" si="174"/>
        <v>Sin Iniciar</v>
      </c>
      <c r="U1035" s="650" t="str">
        <f t="shared" si="175"/>
        <v>6</v>
      </c>
      <c r="V1035" s="120"/>
      <c r="W1035" s="71">
        <f t="shared" si="172"/>
        <v>1</v>
      </c>
      <c r="X1035" s="703"/>
    </row>
    <row r="1036" spans="1:24" s="5" customFormat="1" ht="29.25" hidden="1" customHeight="1" outlineLevel="2" thickBot="1" x14ac:dyDescent="0.3">
      <c r="A1036" s="763"/>
      <c r="B1036" s="766"/>
      <c r="C1036" s="310" t="s">
        <v>896</v>
      </c>
      <c r="D1036" s="311"/>
      <c r="E1036" s="311"/>
      <c r="F1036" s="312"/>
      <c r="G1036" s="320" t="s">
        <v>1542</v>
      </c>
      <c r="H1036" s="310" t="s">
        <v>372</v>
      </c>
      <c r="I1036" s="527"/>
      <c r="J1036" s="314" t="s">
        <v>1496</v>
      </c>
      <c r="K1036" s="571"/>
      <c r="L1036" s="572"/>
      <c r="M1036" s="221" t="str">
        <f t="shared" si="173"/>
        <v/>
      </c>
      <c r="N1036" s="62" t="str">
        <f t="shared" si="176"/>
        <v/>
      </c>
      <c r="O1036" s="119"/>
      <c r="P1036" s="64" t="str">
        <f t="shared" si="177"/>
        <v/>
      </c>
      <c r="Q1036" s="65"/>
      <c r="R1036" s="66"/>
      <c r="S1036" s="67" t="str">
        <f t="shared" si="178"/>
        <v/>
      </c>
      <c r="T1036" s="68" t="str">
        <f t="shared" si="174"/>
        <v>Sin Iniciar</v>
      </c>
      <c r="U1036" s="650" t="str">
        <f t="shared" si="175"/>
        <v>6</v>
      </c>
      <c r="V1036" s="120"/>
      <c r="W1036" s="71">
        <f t="shared" si="172"/>
        <v>1</v>
      </c>
      <c r="X1036" s="703"/>
    </row>
    <row r="1037" spans="1:24" s="5" customFormat="1" ht="29.25" hidden="1" customHeight="1" outlineLevel="2" thickBot="1" x14ac:dyDescent="0.3">
      <c r="A1037" s="763"/>
      <c r="B1037" s="766"/>
      <c r="C1037" s="310" t="s">
        <v>896</v>
      </c>
      <c r="D1037" s="311"/>
      <c r="E1037" s="311"/>
      <c r="F1037" s="312"/>
      <c r="G1037" s="320" t="s">
        <v>1543</v>
      </c>
      <c r="H1037" s="310" t="s">
        <v>372</v>
      </c>
      <c r="I1037" s="527"/>
      <c r="J1037" s="314" t="s">
        <v>1482</v>
      </c>
      <c r="K1037" s="571"/>
      <c r="L1037" s="572"/>
      <c r="M1037" s="221" t="str">
        <f t="shared" si="173"/>
        <v/>
      </c>
      <c r="N1037" s="62" t="str">
        <f t="shared" si="176"/>
        <v/>
      </c>
      <c r="O1037" s="119"/>
      <c r="P1037" s="64" t="str">
        <f t="shared" si="177"/>
        <v/>
      </c>
      <c r="Q1037" s="65"/>
      <c r="R1037" s="66"/>
      <c r="S1037" s="67" t="str">
        <f t="shared" si="178"/>
        <v/>
      </c>
      <c r="T1037" s="68" t="str">
        <f t="shared" si="174"/>
        <v>Sin Iniciar</v>
      </c>
      <c r="U1037" s="650" t="str">
        <f t="shared" si="175"/>
        <v>6</v>
      </c>
      <c r="V1037" s="120"/>
      <c r="W1037" s="71">
        <f t="shared" si="172"/>
        <v>1</v>
      </c>
      <c r="X1037" s="703"/>
    </row>
    <row r="1038" spans="1:24" s="5" customFormat="1" ht="29.25" hidden="1" customHeight="1" outlineLevel="2" thickBot="1" x14ac:dyDescent="0.3">
      <c r="A1038" s="763"/>
      <c r="B1038" s="766"/>
      <c r="C1038" s="310" t="s">
        <v>896</v>
      </c>
      <c r="D1038" s="311"/>
      <c r="E1038" s="311"/>
      <c r="F1038" s="312"/>
      <c r="G1038" s="320" t="s">
        <v>1544</v>
      </c>
      <c r="H1038" s="310" t="s">
        <v>372</v>
      </c>
      <c r="I1038" s="527"/>
      <c r="J1038" s="314" t="s">
        <v>1482</v>
      </c>
      <c r="K1038" s="571"/>
      <c r="L1038" s="572"/>
      <c r="M1038" s="221" t="str">
        <f t="shared" si="173"/>
        <v/>
      </c>
      <c r="N1038" s="62" t="str">
        <f t="shared" si="176"/>
        <v/>
      </c>
      <c r="O1038" s="119"/>
      <c r="P1038" s="64" t="str">
        <f t="shared" si="177"/>
        <v/>
      </c>
      <c r="Q1038" s="65"/>
      <c r="R1038" s="66"/>
      <c r="S1038" s="67" t="str">
        <f t="shared" si="178"/>
        <v/>
      </c>
      <c r="T1038" s="68" t="str">
        <f t="shared" si="174"/>
        <v>Sin Iniciar</v>
      </c>
      <c r="U1038" s="650" t="str">
        <f t="shared" si="175"/>
        <v>6</v>
      </c>
      <c r="V1038" s="120"/>
      <c r="W1038" s="71">
        <f t="shared" si="172"/>
        <v>1</v>
      </c>
      <c r="X1038" s="703"/>
    </row>
    <row r="1039" spans="1:24" s="5" customFormat="1" ht="29.25" hidden="1" customHeight="1" outlineLevel="2" thickBot="1" x14ac:dyDescent="0.3">
      <c r="A1039" s="763"/>
      <c r="B1039" s="766"/>
      <c r="C1039" s="310" t="s">
        <v>896</v>
      </c>
      <c r="D1039" s="311"/>
      <c r="E1039" s="311"/>
      <c r="F1039" s="312"/>
      <c r="G1039" s="320" t="s">
        <v>1545</v>
      </c>
      <c r="H1039" s="310" t="s">
        <v>372</v>
      </c>
      <c r="I1039" s="527"/>
      <c r="J1039" s="314" t="s">
        <v>1482</v>
      </c>
      <c r="K1039" s="571"/>
      <c r="L1039" s="572"/>
      <c r="M1039" s="221" t="str">
        <f t="shared" si="173"/>
        <v/>
      </c>
      <c r="N1039" s="62" t="str">
        <f t="shared" si="176"/>
        <v/>
      </c>
      <c r="O1039" s="119"/>
      <c r="P1039" s="64" t="str">
        <f t="shared" si="177"/>
        <v/>
      </c>
      <c r="Q1039" s="65"/>
      <c r="R1039" s="66"/>
      <c r="S1039" s="67" t="str">
        <f t="shared" si="178"/>
        <v/>
      </c>
      <c r="T1039" s="68" t="str">
        <f t="shared" si="174"/>
        <v>Sin Iniciar</v>
      </c>
      <c r="U1039" s="650" t="str">
        <f t="shared" si="175"/>
        <v>6</v>
      </c>
      <c r="V1039" s="120"/>
      <c r="W1039" s="71">
        <f t="shared" si="172"/>
        <v>1</v>
      </c>
      <c r="X1039" s="703"/>
    </row>
    <row r="1040" spans="1:24" s="5" customFormat="1" ht="29.25" hidden="1" customHeight="1" outlineLevel="2" thickBot="1" x14ac:dyDescent="0.3">
      <c r="A1040" s="763"/>
      <c r="B1040" s="766"/>
      <c r="C1040" s="310" t="s">
        <v>896</v>
      </c>
      <c r="D1040" s="311"/>
      <c r="E1040" s="311"/>
      <c r="F1040" s="312"/>
      <c r="G1040" s="320" t="s">
        <v>1546</v>
      </c>
      <c r="H1040" s="310" t="s">
        <v>372</v>
      </c>
      <c r="I1040" s="527"/>
      <c r="J1040" s="314" t="s">
        <v>1496</v>
      </c>
      <c r="K1040" s="571"/>
      <c r="L1040" s="572"/>
      <c r="M1040" s="221" t="str">
        <f t="shared" si="173"/>
        <v/>
      </c>
      <c r="N1040" s="62" t="str">
        <f t="shared" si="176"/>
        <v/>
      </c>
      <c r="O1040" s="119"/>
      <c r="P1040" s="64" t="str">
        <f t="shared" si="177"/>
        <v/>
      </c>
      <c r="Q1040" s="65"/>
      <c r="R1040" s="66"/>
      <c r="S1040" s="67" t="str">
        <f t="shared" si="178"/>
        <v/>
      </c>
      <c r="T1040" s="68" t="str">
        <f t="shared" si="174"/>
        <v>Sin Iniciar</v>
      </c>
      <c r="U1040" s="650" t="str">
        <f t="shared" si="175"/>
        <v>6</v>
      </c>
      <c r="V1040" s="120"/>
      <c r="W1040" s="71">
        <f t="shared" si="172"/>
        <v>1</v>
      </c>
      <c r="X1040" s="703"/>
    </row>
    <row r="1041" spans="1:24" s="5" customFormat="1" ht="29.25" hidden="1" customHeight="1" outlineLevel="2" thickBot="1" x14ac:dyDescent="0.3">
      <c r="A1041" s="763"/>
      <c r="B1041" s="766"/>
      <c r="C1041" s="310" t="s">
        <v>896</v>
      </c>
      <c r="D1041" s="311"/>
      <c r="E1041" s="311"/>
      <c r="F1041" s="312"/>
      <c r="G1041" s="320" t="s">
        <v>1547</v>
      </c>
      <c r="H1041" s="310" t="s">
        <v>372</v>
      </c>
      <c r="I1041" s="527"/>
      <c r="J1041" s="314" t="s">
        <v>1496</v>
      </c>
      <c r="K1041" s="571"/>
      <c r="L1041" s="572"/>
      <c r="M1041" s="221" t="str">
        <f t="shared" si="173"/>
        <v/>
      </c>
      <c r="N1041" s="62" t="str">
        <f t="shared" si="176"/>
        <v/>
      </c>
      <c r="O1041" s="119"/>
      <c r="P1041" s="64" t="str">
        <f t="shared" si="177"/>
        <v/>
      </c>
      <c r="Q1041" s="65"/>
      <c r="R1041" s="66"/>
      <c r="S1041" s="67" t="str">
        <f t="shared" si="178"/>
        <v/>
      </c>
      <c r="T1041" s="68" t="str">
        <f t="shared" si="174"/>
        <v>Sin Iniciar</v>
      </c>
      <c r="U1041" s="650" t="str">
        <f t="shared" si="175"/>
        <v>6</v>
      </c>
      <c r="V1041" s="120"/>
      <c r="W1041" s="71">
        <f t="shared" si="172"/>
        <v>1</v>
      </c>
      <c r="X1041" s="703"/>
    </row>
    <row r="1042" spans="1:24" s="5" customFormat="1" ht="29.25" hidden="1" customHeight="1" outlineLevel="2" thickBot="1" x14ac:dyDescent="0.3">
      <c r="A1042" s="763"/>
      <c r="B1042" s="766"/>
      <c r="C1042" s="310" t="s">
        <v>896</v>
      </c>
      <c r="D1042" s="311"/>
      <c r="E1042" s="311"/>
      <c r="F1042" s="312"/>
      <c r="G1042" s="320" t="s">
        <v>1548</v>
      </c>
      <c r="H1042" s="310" t="s">
        <v>372</v>
      </c>
      <c r="I1042" s="527"/>
      <c r="J1042" s="314" t="s">
        <v>1496</v>
      </c>
      <c r="K1042" s="571"/>
      <c r="L1042" s="572"/>
      <c r="M1042" s="221" t="str">
        <f t="shared" si="173"/>
        <v/>
      </c>
      <c r="N1042" s="62" t="str">
        <f t="shared" si="176"/>
        <v/>
      </c>
      <c r="O1042" s="119"/>
      <c r="P1042" s="64" t="str">
        <f t="shared" si="177"/>
        <v/>
      </c>
      <c r="Q1042" s="65"/>
      <c r="R1042" s="66"/>
      <c r="S1042" s="67" t="str">
        <f t="shared" si="178"/>
        <v/>
      </c>
      <c r="T1042" s="68" t="str">
        <f t="shared" si="174"/>
        <v>Sin Iniciar</v>
      </c>
      <c r="U1042" s="650" t="str">
        <f t="shared" si="175"/>
        <v>6</v>
      </c>
      <c r="V1042" s="120"/>
      <c r="W1042" s="71">
        <f t="shared" si="172"/>
        <v>1</v>
      </c>
      <c r="X1042" s="703"/>
    </row>
    <row r="1043" spans="1:24" s="5" customFormat="1" ht="29.25" hidden="1" customHeight="1" outlineLevel="2" thickBot="1" x14ac:dyDescent="0.3">
      <c r="A1043" s="763"/>
      <c r="B1043" s="766"/>
      <c r="C1043" s="310" t="s">
        <v>896</v>
      </c>
      <c r="D1043" s="311"/>
      <c r="E1043" s="311"/>
      <c r="F1043" s="312"/>
      <c r="G1043" s="320" t="s">
        <v>1549</v>
      </c>
      <c r="H1043" s="310" t="s">
        <v>372</v>
      </c>
      <c r="I1043" s="527"/>
      <c r="J1043" s="314" t="s">
        <v>1420</v>
      </c>
      <c r="K1043" s="571"/>
      <c r="L1043" s="572"/>
      <c r="M1043" s="221" t="str">
        <f t="shared" si="173"/>
        <v/>
      </c>
      <c r="N1043" s="62" t="str">
        <f t="shared" si="176"/>
        <v/>
      </c>
      <c r="O1043" s="119"/>
      <c r="P1043" s="64" t="str">
        <f t="shared" si="177"/>
        <v/>
      </c>
      <c r="Q1043" s="65"/>
      <c r="R1043" s="66"/>
      <c r="S1043" s="67" t="str">
        <f t="shared" si="178"/>
        <v/>
      </c>
      <c r="T1043" s="68" t="str">
        <f t="shared" si="174"/>
        <v>Sin Iniciar</v>
      </c>
      <c r="U1043" s="650" t="str">
        <f t="shared" si="175"/>
        <v>6</v>
      </c>
      <c r="V1043" s="120"/>
      <c r="W1043" s="71">
        <f t="shared" si="172"/>
        <v>1</v>
      </c>
      <c r="X1043" s="703"/>
    </row>
    <row r="1044" spans="1:24" s="5" customFormat="1" ht="29.25" hidden="1" customHeight="1" outlineLevel="2" thickBot="1" x14ac:dyDescent="0.3">
      <c r="A1044" s="763"/>
      <c r="B1044" s="766"/>
      <c r="C1044" s="310" t="s">
        <v>896</v>
      </c>
      <c r="D1044" s="311"/>
      <c r="E1044" s="311"/>
      <c r="F1044" s="312"/>
      <c r="G1044" s="320" t="s">
        <v>1550</v>
      </c>
      <c r="H1044" s="310" t="s">
        <v>372</v>
      </c>
      <c r="I1044" s="527"/>
      <c r="J1044" s="314" t="s">
        <v>1515</v>
      </c>
      <c r="K1044" s="571"/>
      <c r="L1044" s="572"/>
      <c r="M1044" s="221" t="str">
        <f t="shared" si="173"/>
        <v/>
      </c>
      <c r="N1044" s="62" t="str">
        <f t="shared" si="176"/>
        <v/>
      </c>
      <c r="O1044" s="119"/>
      <c r="P1044" s="64" t="str">
        <f t="shared" si="177"/>
        <v/>
      </c>
      <c r="Q1044" s="65"/>
      <c r="R1044" s="66"/>
      <c r="S1044" s="67" t="str">
        <f t="shared" si="178"/>
        <v/>
      </c>
      <c r="T1044" s="68" t="str">
        <f t="shared" si="174"/>
        <v>Sin Iniciar</v>
      </c>
      <c r="U1044" s="650" t="str">
        <f t="shared" si="175"/>
        <v>6</v>
      </c>
      <c r="V1044" s="120"/>
      <c r="W1044" s="71">
        <f t="shared" si="172"/>
        <v>1</v>
      </c>
      <c r="X1044" s="703"/>
    </row>
    <row r="1045" spans="1:24" s="5" customFormat="1" ht="29.25" hidden="1" customHeight="1" outlineLevel="2" thickBot="1" x14ac:dyDescent="0.3">
      <c r="A1045" s="763"/>
      <c r="B1045" s="766"/>
      <c r="C1045" s="310" t="s">
        <v>896</v>
      </c>
      <c r="D1045" s="311"/>
      <c r="E1045" s="311"/>
      <c r="F1045" s="312"/>
      <c r="G1045" s="320" t="s">
        <v>1551</v>
      </c>
      <c r="H1045" s="310" t="s">
        <v>372</v>
      </c>
      <c r="I1045" s="527"/>
      <c r="J1045" s="314" t="s">
        <v>1515</v>
      </c>
      <c r="K1045" s="571"/>
      <c r="L1045" s="572"/>
      <c r="M1045" s="221" t="str">
        <f t="shared" si="173"/>
        <v/>
      </c>
      <c r="N1045" s="62" t="str">
        <f t="shared" si="176"/>
        <v/>
      </c>
      <c r="O1045" s="119"/>
      <c r="P1045" s="64" t="str">
        <f t="shared" si="177"/>
        <v/>
      </c>
      <c r="Q1045" s="65"/>
      <c r="R1045" s="66"/>
      <c r="S1045" s="67" t="str">
        <f t="shared" si="178"/>
        <v/>
      </c>
      <c r="T1045" s="68" t="str">
        <f t="shared" si="174"/>
        <v>Sin Iniciar</v>
      </c>
      <c r="U1045" s="650" t="str">
        <f t="shared" si="175"/>
        <v>6</v>
      </c>
      <c r="V1045" s="120"/>
      <c r="W1045" s="71">
        <f t="shared" si="172"/>
        <v>1</v>
      </c>
      <c r="X1045" s="703"/>
    </row>
    <row r="1046" spans="1:24" s="5" customFormat="1" ht="29.25" hidden="1" customHeight="1" outlineLevel="2" thickBot="1" x14ac:dyDescent="0.3">
      <c r="A1046" s="763"/>
      <c r="B1046" s="766"/>
      <c r="C1046" s="310" t="s">
        <v>896</v>
      </c>
      <c r="D1046" s="311"/>
      <c r="E1046" s="311"/>
      <c r="F1046" s="312"/>
      <c r="G1046" s="320" t="s">
        <v>1552</v>
      </c>
      <c r="H1046" s="310" t="s">
        <v>372</v>
      </c>
      <c r="I1046" s="527"/>
      <c r="J1046" s="314" t="s">
        <v>1515</v>
      </c>
      <c r="K1046" s="571"/>
      <c r="L1046" s="572"/>
      <c r="M1046" s="221" t="str">
        <f t="shared" si="173"/>
        <v/>
      </c>
      <c r="N1046" s="62" t="str">
        <f t="shared" si="176"/>
        <v/>
      </c>
      <c r="O1046" s="119"/>
      <c r="P1046" s="64" t="str">
        <f t="shared" si="177"/>
        <v/>
      </c>
      <c r="Q1046" s="65"/>
      <c r="R1046" s="66"/>
      <c r="S1046" s="67" t="str">
        <f t="shared" si="178"/>
        <v/>
      </c>
      <c r="T1046" s="68" t="str">
        <f t="shared" si="174"/>
        <v>Sin Iniciar</v>
      </c>
      <c r="U1046" s="650" t="str">
        <f t="shared" si="175"/>
        <v>6</v>
      </c>
      <c r="V1046" s="120"/>
      <c r="W1046" s="71">
        <f t="shared" si="172"/>
        <v>1</v>
      </c>
      <c r="X1046" s="703"/>
    </row>
    <row r="1047" spans="1:24" s="5" customFormat="1" ht="29.25" hidden="1" customHeight="1" outlineLevel="2" thickBot="1" x14ac:dyDescent="0.3">
      <c r="A1047" s="763"/>
      <c r="B1047" s="766"/>
      <c r="C1047" s="310" t="s">
        <v>896</v>
      </c>
      <c r="D1047" s="311"/>
      <c r="E1047" s="311"/>
      <c r="F1047" s="312"/>
      <c r="G1047" s="320" t="s">
        <v>1553</v>
      </c>
      <c r="H1047" s="310" t="s">
        <v>372</v>
      </c>
      <c r="I1047" s="527"/>
      <c r="J1047" s="314" t="s">
        <v>1515</v>
      </c>
      <c r="K1047" s="571"/>
      <c r="L1047" s="572"/>
      <c r="M1047" s="221" t="str">
        <f t="shared" si="173"/>
        <v/>
      </c>
      <c r="N1047" s="62" t="str">
        <f t="shared" si="176"/>
        <v/>
      </c>
      <c r="O1047" s="119"/>
      <c r="P1047" s="64" t="str">
        <f t="shared" si="177"/>
        <v/>
      </c>
      <c r="Q1047" s="65"/>
      <c r="R1047" s="66"/>
      <c r="S1047" s="67" t="str">
        <f t="shared" si="178"/>
        <v/>
      </c>
      <c r="T1047" s="68" t="str">
        <f t="shared" si="174"/>
        <v>Sin Iniciar</v>
      </c>
      <c r="U1047" s="650" t="str">
        <f t="shared" si="175"/>
        <v>6</v>
      </c>
      <c r="V1047" s="120"/>
      <c r="W1047" s="71">
        <f t="shared" si="172"/>
        <v>1</v>
      </c>
      <c r="X1047" s="703"/>
    </row>
    <row r="1048" spans="1:24" s="5" customFormat="1" ht="29.25" hidden="1" customHeight="1" outlineLevel="2" thickBot="1" x14ac:dyDescent="0.3">
      <c r="A1048" s="763"/>
      <c r="B1048" s="766"/>
      <c r="C1048" s="310" t="s">
        <v>896</v>
      </c>
      <c r="D1048" s="311"/>
      <c r="E1048" s="311"/>
      <c r="F1048" s="312"/>
      <c r="G1048" s="320" t="s">
        <v>1554</v>
      </c>
      <c r="H1048" s="310" t="s">
        <v>372</v>
      </c>
      <c r="I1048" s="527"/>
      <c r="J1048" s="314" t="s">
        <v>1493</v>
      </c>
      <c r="K1048" s="571"/>
      <c r="L1048" s="572"/>
      <c r="M1048" s="221" t="str">
        <f t="shared" si="173"/>
        <v/>
      </c>
      <c r="N1048" s="62" t="str">
        <f t="shared" si="176"/>
        <v/>
      </c>
      <c r="O1048" s="119"/>
      <c r="P1048" s="64" t="str">
        <f t="shared" si="177"/>
        <v/>
      </c>
      <c r="Q1048" s="65"/>
      <c r="R1048" s="66"/>
      <c r="S1048" s="67" t="str">
        <f t="shared" si="178"/>
        <v/>
      </c>
      <c r="T1048" s="68" t="str">
        <f t="shared" si="174"/>
        <v>Sin Iniciar</v>
      </c>
      <c r="U1048" s="650" t="str">
        <f t="shared" si="175"/>
        <v>6</v>
      </c>
      <c r="V1048" s="120"/>
      <c r="W1048" s="71">
        <f t="shared" si="172"/>
        <v>1</v>
      </c>
      <c r="X1048" s="703"/>
    </row>
    <row r="1049" spans="1:24" s="5" customFormat="1" ht="29.25" hidden="1" customHeight="1" outlineLevel="2" thickBot="1" x14ac:dyDescent="0.3">
      <c r="A1049" s="763"/>
      <c r="B1049" s="766"/>
      <c r="C1049" s="310" t="s">
        <v>896</v>
      </c>
      <c r="D1049" s="311"/>
      <c r="E1049" s="311"/>
      <c r="F1049" s="312"/>
      <c r="G1049" s="320" t="s">
        <v>1555</v>
      </c>
      <c r="H1049" s="310" t="s">
        <v>372</v>
      </c>
      <c r="I1049" s="527"/>
      <c r="J1049" s="314" t="s">
        <v>1496</v>
      </c>
      <c r="K1049" s="571"/>
      <c r="L1049" s="572"/>
      <c r="M1049" s="221" t="str">
        <f t="shared" si="173"/>
        <v/>
      </c>
      <c r="N1049" s="62" t="str">
        <f t="shared" si="176"/>
        <v/>
      </c>
      <c r="O1049" s="119"/>
      <c r="P1049" s="64" t="str">
        <f t="shared" si="177"/>
        <v/>
      </c>
      <c r="Q1049" s="65"/>
      <c r="R1049" s="66"/>
      <c r="S1049" s="67" t="str">
        <f t="shared" si="178"/>
        <v/>
      </c>
      <c r="T1049" s="68" t="str">
        <f t="shared" si="174"/>
        <v>Sin Iniciar</v>
      </c>
      <c r="U1049" s="650" t="str">
        <f t="shared" si="175"/>
        <v>6</v>
      </c>
      <c r="V1049" s="120"/>
      <c r="W1049" s="71">
        <f t="shared" si="172"/>
        <v>1</v>
      </c>
      <c r="X1049" s="703"/>
    </row>
    <row r="1050" spans="1:24" s="5" customFormat="1" ht="29.25" hidden="1" customHeight="1" outlineLevel="2" thickBot="1" x14ac:dyDescent="0.3">
      <c r="A1050" s="763"/>
      <c r="B1050" s="766"/>
      <c r="C1050" s="310" t="s">
        <v>896</v>
      </c>
      <c r="D1050" s="311"/>
      <c r="E1050" s="311"/>
      <c r="F1050" s="312"/>
      <c r="G1050" s="320" t="s">
        <v>1556</v>
      </c>
      <c r="H1050" s="310" t="s">
        <v>372</v>
      </c>
      <c r="I1050" s="527"/>
      <c r="J1050" s="314">
        <v>10</v>
      </c>
      <c r="K1050" s="571"/>
      <c r="L1050" s="572"/>
      <c r="M1050" s="221" t="str">
        <f t="shared" si="173"/>
        <v/>
      </c>
      <c r="N1050" s="62" t="str">
        <f t="shared" si="176"/>
        <v/>
      </c>
      <c r="O1050" s="119"/>
      <c r="P1050" s="64" t="str">
        <f t="shared" si="177"/>
        <v/>
      </c>
      <c r="Q1050" s="65"/>
      <c r="R1050" s="66"/>
      <c r="S1050" s="67" t="str">
        <f t="shared" si="178"/>
        <v/>
      </c>
      <c r="T1050" s="68" t="str">
        <f t="shared" si="174"/>
        <v>Sin Iniciar</v>
      </c>
      <c r="U1050" s="650" t="str">
        <f t="shared" si="175"/>
        <v>6</v>
      </c>
      <c r="V1050" s="120"/>
      <c r="W1050" s="71">
        <f t="shared" si="172"/>
        <v>1</v>
      </c>
      <c r="X1050" s="703"/>
    </row>
    <row r="1051" spans="1:24" s="5" customFormat="1" ht="29.25" hidden="1" customHeight="1" outlineLevel="2" thickBot="1" x14ac:dyDescent="0.3">
      <c r="A1051" s="763"/>
      <c r="B1051" s="766"/>
      <c r="C1051" s="310" t="s">
        <v>896</v>
      </c>
      <c r="D1051" s="311"/>
      <c r="E1051" s="311"/>
      <c r="F1051" s="312"/>
      <c r="G1051" s="320" t="s">
        <v>1557</v>
      </c>
      <c r="H1051" s="310" t="s">
        <v>372</v>
      </c>
      <c r="I1051" s="527"/>
      <c r="J1051" s="314">
        <v>30</v>
      </c>
      <c r="K1051" s="571"/>
      <c r="L1051" s="572"/>
      <c r="M1051" s="221" t="str">
        <f t="shared" si="173"/>
        <v/>
      </c>
      <c r="N1051" s="62" t="str">
        <f t="shared" si="176"/>
        <v/>
      </c>
      <c r="O1051" s="119"/>
      <c r="P1051" s="64" t="str">
        <f t="shared" si="177"/>
        <v/>
      </c>
      <c r="Q1051" s="65"/>
      <c r="R1051" s="66"/>
      <c r="S1051" s="67" t="str">
        <f t="shared" si="178"/>
        <v/>
      </c>
      <c r="T1051" s="68" t="str">
        <f t="shared" si="174"/>
        <v>Sin Iniciar</v>
      </c>
      <c r="U1051" s="650" t="str">
        <f t="shared" si="175"/>
        <v>6</v>
      </c>
      <c r="V1051" s="120"/>
      <c r="W1051" s="71">
        <f t="shared" ref="W1051:W1114" si="179">1-R1051</f>
        <v>1</v>
      </c>
      <c r="X1051" s="703"/>
    </row>
    <row r="1052" spans="1:24" s="5" customFormat="1" ht="29.25" hidden="1" customHeight="1" outlineLevel="2" thickBot="1" x14ac:dyDescent="0.3">
      <c r="A1052" s="763"/>
      <c r="B1052" s="766"/>
      <c r="C1052" s="310" t="s">
        <v>896</v>
      </c>
      <c r="D1052" s="311"/>
      <c r="E1052" s="311"/>
      <c r="F1052" s="312"/>
      <c r="G1052" s="320" t="s">
        <v>1558</v>
      </c>
      <c r="H1052" s="310" t="s">
        <v>372</v>
      </c>
      <c r="I1052" s="527"/>
      <c r="J1052" s="314" t="s">
        <v>1431</v>
      </c>
      <c r="K1052" s="571"/>
      <c r="L1052" s="572"/>
      <c r="M1052" s="221" t="str">
        <f t="shared" si="173"/>
        <v/>
      </c>
      <c r="N1052" s="62" t="str">
        <f t="shared" si="176"/>
        <v/>
      </c>
      <c r="O1052" s="119"/>
      <c r="P1052" s="64" t="str">
        <f t="shared" si="177"/>
        <v/>
      </c>
      <c r="Q1052" s="65"/>
      <c r="R1052" s="66"/>
      <c r="S1052" s="67" t="str">
        <f t="shared" si="178"/>
        <v/>
      </c>
      <c r="T1052" s="68" t="str">
        <f t="shared" si="174"/>
        <v>Sin Iniciar</v>
      </c>
      <c r="U1052" s="650" t="str">
        <f t="shared" si="175"/>
        <v>6</v>
      </c>
      <c r="V1052" s="120"/>
      <c r="W1052" s="71">
        <f t="shared" si="179"/>
        <v>1</v>
      </c>
      <c r="X1052" s="703"/>
    </row>
    <row r="1053" spans="1:24" s="5" customFormat="1" ht="29.25" hidden="1" customHeight="1" outlineLevel="2" thickBot="1" x14ac:dyDescent="0.3">
      <c r="A1053" s="763"/>
      <c r="B1053" s="766"/>
      <c r="C1053" s="310" t="s">
        <v>896</v>
      </c>
      <c r="D1053" s="311"/>
      <c r="E1053" s="311"/>
      <c r="F1053" s="312"/>
      <c r="G1053" s="320" t="s">
        <v>1559</v>
      </c>
      <c r="H1053" s="310" t="s">
        <v>372</v>
      </c>
      <c r="I1053" s="527"/>
      <c r="J1053" s="314" t="s">
        <v>1458</v>
      </c>
      <c r="K1053" s="571"/>
      <c r="L1053" s="572"/>
      <c r="M1053" s="221" t="str">
        <f t="shared" si="173"/>
        <v/>
      </c>
      <c r="N1053" s="62" t="str">
        <f t="shared" si="176"/>
        <v/>
      </c>
      <c r="O1053" s="119"/>
      <c r="P1053" s="64" t="str">
        <f t="shared" si="177"/>
        <v/>
      </c>
      <c r="Q1053" s="65"/>
      <c r="R1053" s="66"/>
      <c r="S1053" s="67" t="str">
        <f t="shared" si="178"/>
        <v/>
      </c>
      <c r="T1053" s="68" t="str">
        <f t="shared" si="174"/>
        <v>Sin Iniciar</v>
      </c>
      <c r="U1053" s="650" t="str">
        <f t="shared" si="175"/>
        <v>6</v>
      </c>
      <c r="V1053" s="120"/>
      <c r="W1053" s="71">
        <f t="shared" si="179"/>
        <v>1</v>
      </c>
      <c r="X1053" s="703"/>
    </row>
    <row r="1054" spans="1:24" s="5" customFormat="1" ht="29.25" hidden="1" customHeight="1" outlineLevel="2" thickBot="1" x14ac:dyDescent="0.3">
      <c r="A1054" s="763"/>
      <c r="B1054" s="766"/>
      <c r="C1054" s="310" t="s">
        <v>896</v>
      </c>
      <c r="D1054" s="311"/>
      <c r="E1054" s="311"/>
      <c r="F1054" s="312"/>
      <c r="G1054" s="320" t="s">
        <v>1560</v>
      </c>
      <c r="H1054" s="310" t="s">
        <v>372</v>
      </c>
      <c r="I1054" s="527"/>
      <c r="J1054" s="314" t="s">
        <v>1538</v>
      </c>
      <c r="K1054" s="571"/>
      <c r="L1054" s="572"/>
      <c r="M1054" s="221" t="str">
        <f t="shared" si="173"/>
        <v/>
      </c>
      <c r="N1054" s="62" t="str">
        <f t="shared" si="176"/>
        <v/>
      </c>
      <c r="O1054" s="119"/>
      <c r="P1054" s="64" t="str">
        <f t="shared" si="177"/>
        <v/>
      </c>
      <c r="Q1054" s="65"/>
      <c r="R1054" s="66"/>
      <c r="S1054" s="67" t="str">
        <f t="shared" si="178"/>
        <v/>
      </c>
      <c r="T1054" s="68" t="str">
        <f t="shared" si="174"/>
        <v>Sin Iniciar</v>
      </c>
      <c r="U1054" s="650" t="str">
        <f t="shared" si="175"/>
        <v>6</v>
      </c>
      <c r="V1054" s="120"/>
      <c r="W1054" s="71">
        <f t="shared" si="179"/>
        <v>1</v>
      </c>
      <c r="X1054" s="703"/>
    </row>
    <row r="1055" spans="1:24" s="5" customFormat="1" ht="29.25" hidden="1" customHeight="1" outlineLevel="2" thickBot="1" x14ac:dyDescent="0.3">
      <c r="A1055" s="763"/>
      <c r="B1055" s="766"/>
      <c r="C1055" s="310" t="s">
        <v>896</v>
      </c>
      <c r="D1055" s="311"/>
      <c r="E1055" s="311"/>
      <c r="F1055" s="312"/>
      <c r="G1055" s="320" t="s">
        <v>1561</v>
      </c>
      <c r="H1055" s="310" t="s">
        <v>372</v>
      </c>
      <c r="I1055" s="527"/>
      <c r="J1055" s="314" t="s">
        <v>1538</v>
      </c>
      <c r="K1055" s="571"/>
      <c r="L1055" s="572"/>
      <c r="M1055" s="221" t="str">
        <f t="shared" si="173"/>
        <v/>
      </c>
      <c r="N1055" s="62" t="str">
        <f t="shared" si="176"/>
        <v/>
      </c>
      <c r="O1055" s="119"/>
      <c r="P1055" s="64" t="str">
        <f t="shared" si="177"/>
        <v/>
      </c>
      <c r="Q1055" s="65"/>
      <c r="R1055" s="66"/>
      <c r="S1055" s="67" t="str">
        <f t="shared" si="178"/>
        <v/>
      </c>
      <c r="T1055" s="68" t="str">
        <f t="shared" si="174"/>
        <v>Sin Iniciar</v>
      </c>
      <c r="U1055" s="650" t="str">
        <f t="shared" si="175"/>
        <v>6</v>
      </c>
      <c r="V1055" s="120"/>
      <c r="W1055" s="71">
        <f t="shared" si="179"/>
        <v>1</v>
      </c>
      <c r="X1055" s="703"/>
    </row>
    <row r="1056" spans="1:24" s="5" customFormat="1" ht="29.25" hidden="1" customHeight="1" outlineLevel="2" thickBot="1" x14ac:dyDescent="0.3">
      <c r="A1056" s="763"/>
      <c r="B1056" s="766"/>
      <c r="C1056" s="310" t="s">
        <v>896</v>
      </c>
      <c r="D1056" s="311"/>
      <c r="E1056" s="311"/>
      <c r="F1056" s="312"/>
      <c r="G1056" s="320" t="s">
        <v>1562</v>
      </c>
      <c r="H1056" s="310" t="s">
        <v>372</v>
      </c>
      <c r="I1056" s="527"/>
      <c r="J1056" s="314" t="s">
        <v>1458</v>
      </c>
      <c r="K1056" s="571"/>
      <c r="L1056" s="572"/>
      <c r="M1056" s="221" t="str">
        <f t="shared" si="173"/>
        <v/>
      </c>
      <c r="N1056" s="62" t="str">
        <f t="shared" si="176"/>
        <v/>
      </c>
      <c r="O1056" s="119"/>
      <c r="P1056" s="64" t="str">
        <f t="shared" si="177"/>
        <v/>
      </c>
      <c r="Q1056" s="65"/>
      <c r="R1056" s="66"/>
      <c r="S1056" s="67" t="str">
        <f t="shared" si="178"/>
        <v/>
      </c>
      <c r="T1056" s="68" t="str">
        <f t="shared" si="174"/>
        <v>Sin Iniciar</v>
      </c>
      <c r="U1056" s="650" t="str">
        <f t="shared" si="175"/>
        <v>6</v>
      </c>
      <c r="V1056" s="120"/>
      <c r="W1056" s="71">
        <f t="shared" si="179"/>
        <v>1</v>
      </c>
      <c r="X1056" s="703"/>
    </row>
    <row r="1057" spans="1:24" s="5" customFormat="1" ht="29.25" hidden="1" customHeight="1" outlineLevel="2" thickBot="1" x14ac:dyDescent="0.3">
      <c r="A1057" s="763"/>
      <c r="B1057" s="766"/>
      <c r="C1057" s="310" t="s">
        <v>896</v>
      </c>
      <c r="D1057" s="311"/>
      <c r="E1057" s="311"/>
      <c r="F1057" s="312"/>
      <c r="G1057" s="320" t="s">
        <v>1563</v>
      </c>
      <c r="H1057" s="310" t="s">
        <v>372</v>
      </c>
      <c r="I1057" s="527"/>
      <c r="J1057" s="314">
        <v>3</v>
      </c>
      <c r="K1057" s="571"/>
      <c r="L1057" s="572"/>
      <c r="M1057" s="221" t="str">
        <f t="shared" si="173"/>
        <v/>
      </c>
      <c r="N1057" s="62" t="str">
        <f t="shared" si="176"/>
        <v/>
      </c>
      <c r="O1057" s="119"/>
      <c r="P1057" s="64" t="str">
        <f t="shared" si="177"/>
        <v/>
      </c>
      <c r="Q1057" s="65"/>
      <c r="R1057" s="66"/>
      <c r="S1057" s="67" t="str">
        <f t="shared" si="178"/>
        <v/>
      </c>
      <c r="T1057" s="68" t="str">
        <f t="shared" si="174"/>
        <v>Sin Iniciar</v>
      </c>
      <c r="U1057" s="650" t="str">
        <f t="shared" si="175"/>
        <v>6</v>
      </c>
      <c r="V1057" s="120"/>
      <c r="W1057" s="71">
        <f t="shared" si="179"/>
        <v>1</v>
      </c>
      <c r="X1057" s="703"/>
    </row>
    <row r="1058" spans="1:24" s="5" customFormat="1" ht="29.25" hidden="1" customHeight="1" outlineLevel="2" thickBot="1" x14ac:dyDescent="0.3">
      <c r="A1058" s="763"/>
      <c r="B1058" s="766"/>
      <c r="C1058" s="310" t="s">
        <v>896</v>
      </c>
      <c r="D1058" s="311"/>
      <c r="E1058" s="311"/>
      <c r="F1058" s="312"/>
      <c r="G1058" s="320" t="s">
        <v>1564</v>
      </c>
      <c r="H1058" s="310" t="s">
        <v>372</v>
      </c>
      <c r="I1058" s="527"/>
      <c r="J1058" s="314">
        <v>4</v>
      </c>
      <c r="K1058" s="571"/>
      <c r="L1058" s="572"/>
      <c r="M1058" s="221" t="str">
        <f t="shared" si="173"/>
        <v/>
      </c>
      <c r="N1058" s="62" t="str">
        <f t="shared" si="176"/>
        <v/>
      </c>
      <c r="O1058" s="119"/>
      <c r="P1058" s="64" t="str">
        <f t="shared" si="177"/>
        <v/>
      </c>
      <c r="Q1058" s="65"/>
      <c r="R1058" s="66"/>
      <c r="S1058" s="67" t="str">
        <f t="shared" si="178"/>
        <v/>
      </c>
      <c r="T1058" s="68" t="str">
        <f t="shared" si="174"/>
        <v>Sin Iniciar</v>
      </c>
      <c r="U1058" s="650" t="str">
        <f t="shared" si="175"/>
        <v>6</v>
      </c>
      <c r="V1058" s="120"/>
      <c r="W1058" s="71">
        <f t="shared" si="179"/>
        <v>1</v>
      </c>
      <c r="X1058" s="703"/>
    </row>
    <row r="1059" spans="1:24" s="5" customFormat="1" ht="29.25" hidden="1" customHeight="1" outlineLevel="2" thickBot="1" x14ac:dyDescent="0.3">
      <c r="A1059" s="763"/>
      <c r="B1059" s="766"/>
      <c r="C1059" s="310" t="s">
        <v>896</v>
      </c>
      <c r="D1059" s="311"/>
      <c r="E1059" s="311"/>
      <c r="F1059" s="312"/>
      <c r="G1059" s="320" t="s">
        <v>1565</v>
      </c>
      <c r="H1059" s="310" t="s">
        <v>372</v>
      </c>
      <c r="I1059" s="527"/>
      <c r="J1059" s="314" t="s">
        <v>1458</v>
      </c>
      <c r="K1059" s="571"/>
      <c r="L1059" s="572"/>
      <c r="M1059" s="221" t="str">
        <f t="shared" si="173"/>
        <v/>
      </c>
      <c r="N1059" s="62" t="str">
        <f t="shared" si="176"/>
        <v/>
      </c>
      <c r="O1059" s="119"/>
      <c r="P1059" s="64" t="str">
        <f t="shared" si="177"/>
        <v/>
      </c>
      <c r="Q1059" s="65"/>
      <c r="R1059" s="66"/>
      <c r="S1059" s="67" t="str">
        <f t="shared" si="178"/>
        <v/>
      </c>
      <c r="T1059" s="68" t="str">
        <f t="shared" si="174"/>
        <v>Sin Iniciar</v>
      </c>
      <c r="U1059" s="650" t="str">
        <f t="shared" si="175"/>
        <v>6</v>
      </c>
      <c r="V1059" s="120"/>
      <c r="W1059" s="71">
        <f t="shared" si="179"/>
        <v>1</v>
      </c>
      <c r="X1059" s="703"/>
    </row>
    <row r="1060" spans="1:24" s="5" customFormat="1" ht="29.25" hidden="1" customHeight="1" outlineLevel="2" thickBot="1" x14ac:dyDescent="0.3">
      <c r="A1060" s="763"/>
      <c r="B1060" s="766"/>
      <c r="C1060" s="310" t="s">
        <v>896</v>
      </c>
      <c r="D1060" s="311"/>
      <c r="E1060" s="311"/>
      <c r="F1060" s="312"/>
      <c r="G1060" s="320" t="s">
        <v>1566</v>
      </c>
      <c r="H1060" s="310" t="s">
        <v>372</v>
      </c>
      <c r="I1060" s="527"/>
      <c r="J1060" s="314">
        <v>2</v>
      </c>
      <c r="K1060" s="571"/>
      <c r="L1060" s="572"/>
      <c r="M1060" s="221" t="str">
        <f t="shared" si="173"/>
        <v/>
      </c>
      <c r="N1060" s="62" t="str">
        <f t="shared" si="176"/>
        <v/>
      </c>
      <c r="O1060" s="119"/>
      <c r="P1060" s="64" t="str">
        <f t="shared" si="177"/>
        <v/>
      </c>
      <c r="Q1060" s="65"/>
      <c r="R1060" s="66"/>
      <c r="S1060" s="67" t="str">
        <f t="shared" si="178"/>
        <v/>
      </c>
      <c r="T1060" s="68" t="str">
        <f t="shared" si="174"/>
        <v>Sin Iniciar</v>
      </c>
      <c r="U1060" s="650" t="str">
        <f t="shared" si="175"/>
        <v>6</v>
      </c>
      <c r="V1060" s="120"/>
      <c r="W1060" s="71">
        <f t="shared" si="179"/>
        <v>1</v>
      </c>
      <c r="X1060" s="703"/>
    </row>
    <row r="1061" spans="1:24" s="5" customFormat="1" ht="29.25" hidden="1" customHeight="1" outlineLevel="2" thickBot="1" x14ac:dyDescent="0.3">
      <c r="A1061" s="763"/>
      <c r="B1061" s="766"/>
      <c r="C1061" s="310" t="s">
        <v>896</v>
      </c>
      <c r="D1061" s="311"/>
      <c r="E1061" s="311"/>
      <c r="F1061" s="312"/>
      <c r="G1061" s="320" t="s">
        <v>1567</v>
      </c>
      <c r="H1061" s="310" t="s">
        <v>372</v>
      </c>
      <c r="I1061" s="527"/>
      <c r="J1061" s="314">
        <v>30</v>
      </c>
      <c r="K1061" s="571"/>
      <c r="L1061" s="572"/>
      <c r="M1061" s="221" t="str">
        <f t="shared" si="173"/>
        <v/>
      </c>
      <c r="N1061" s="62" t="str">
        <f t="shared" si="176"/>
        <v/>
      </c>
      <c r="O1061" s="119"/>
      <c r="P1061" s="64" t="str">
        <f t="shared" si="177"/>
        <v/>
      </c>
      <c r="Q1061" s="65"/>
      <c r="R1061" s="66"/>
      <c r="S1061" s="67" t="str">
        <f t="shared" si="178"/>
        <v/>
      </c>
      <c r="T1061" s="68" t="str">
        <f t="shared" si="174"/>
        <v>Sin Iniciar</v>
      </c>
      <c r="U1061" s="650" t="str">
        <f t="shared" si="175"/>
        <v>6</v>
      </c>
      <c r="V1061" s="120"/>
      <c r="W1061" s="71">
        <f t="shared" si="179"/>
        <v>1</v>
      </c>
      <c r="X1061" s="703"/>
    </row>
    <row r="1062" spans="1:24" s="5" customFormat="1" ht="29.25" hidden="1" customHeight="1" outlineLevel="2" thickBot="1" x14ac:dyDescent="0.3">
      <c r="A1062" s="763"/>
      <c r="B1062" s="766"/>
      <c r="C1062" s="310" t="s">
        <v>896</v>
      </c>
      <c r="D1062" s="311"/>
      <c r="E1062" s="311"/>
      <c r="F1062" s="312"/>
      <c r="G1062" s="320" t="s">
        <v>1568</v>
      </c>
      <c r="H1062" s="310" t="s">
        <v>372</v>
      </c>
      <c r="I1062" s="527"/>
      <c r="J1062" s="314">
        <v>20</v>
      </c>
      <c r="K1062" s="571"/>
      <c r="L1062" s="572"/>
      <c r="M1062" s="221" t="str">
        <f t="shared" si="173"/>
        <v/>
      </c>
      <c r="N1062" s="62" t="str">
        <f t="shared" si="176"/>
        <v/>
      </c>
      <c r="O1062" s="119"/>
      <c r="P1062" s="64" t="str">
        <f t="shared" si="177"/>
        <v/>
      </c>
      <c r="Q1062" s="65"/>
      <c r="R1062" s="66"/>
      <c r="S1062" s="67" t="str">
        <f t="shared" si="178"/>
        <v/>
      </c>
      <c r="T1062" s="68" t="str">
        <f t="shared" si="174"/>
        <v>Sin Iniciar</v>
      </c>
      <c r="U1062" s="650" t="str">
        <f t="shared" si="175"/>
        <v>6</v>
      </c>
      <c r="V1062" s="120"/>
      <c r="W1062" s="71">
        <f t="shared" si="179"/>
        <v>1</v>
      </c>
      <c r="X1062" s="703"/>
    </row>
    <row r="1063" spans="1:24" s="5" customFormat="1" ht="29.25" hidden="1" customHeight="1" outlineLevel="2" thickBot="1" x14ac:dyDescent="0.3">
      <c r="A1063" s="763"/>
      <c r="B1063" s="766"/>
      <c r="C1063" s="310" t="s">
        <v>896</v>
      </c>
      <c r="D1063" s="311"/>
      <c r="E1063" s="311"/>
      <c r="F1063" s="312"/>
      <c r="G1063" s="320" t="s">
        <v>1569</v>
      </c>
      <c r="H1063" s="310" t="s">
        <v>372</v>
      </c>
      <c r="I1063" s="527"/>
      <c r="J1063" s="314">
        <v>6</v>
      </c>
      <c r="K1063" s="571"/>
      <c r="L1063" s="572"/>
      <c r="M1063" s="221" t="str">
        <f t="shared" si="173"/>
        <v/>
      </c>
      <c r="N1063" s="62" t="str">
        <f t="shared" si="176"/>
        <v/>
      </c>
      <c r="O1063" s="119"/>
      <c r="P1063" s="64" t="str">
        <f t="shared" si="177"/>
        <v/>
      </c>
      <c r="Q1063" s="65"/>
      <c r="R1063" s="66"/>
      <c r="S1063" s="67" t="str">
        <f t="shared" si="178"/>
        <v/>
      </c>
      <c r="T1063" s="68" t="str">
        <f t="shared" si="174"/>
        <v>Sin Iniciar</v>
      </c>
      <c r="U1063" s="650" t="str">
        <f t="shared" si="175"/>
        <v>6</v>
      </c>
      <c r="V1063" s="120"/>
      <c r="W1063" s="71">
        <f t="shared" si="179"/>
        <v>1</v>
      </c>
      <c r="X1063" s="703"/>
    </row>
    <row r="1064" spans="1:24" s="5" customFormat="1" ht="29.25" hidden="1" customHeight="1" outlineLevel="2" thickBot="1" x14ac:dyDescent="0.3">
      <c r="A1064" s="763"/>
      <c r="B1064" s="766"/>
      <c r="C1064" s="310" t="s">
        <v>896</v>
      </c>
      <c r="D1064" s="311"/>
      <c r="E1064" s="311"/>
      <c r="F1064" s="312"/>
      <c r="G1064" s="320" t="s">
        <v>1570</v>
      </c>
      <c r="H1064" s="310" t="s">
        <v>372</v>
      </c>
      <c r="I1064" s="527"/>
      <c r="J1064" s="314">
        <v>2</v>
      </c>
      <c r="K1064" s="571"/>
      <c r="L1064" s="572"/>
      <c r="M1064" s="221" t="str">
        <f t="shared" si="173"/>
        <v/>
      </c>
      <c r="N1064" s="62" t="str">
        <f t="shared" si="176"/>
        <v/>
      </c>
      <c r="O1064" s="119"/>
      <c r="P1064" s="64" t="str">
        <f t="shared" si="177"/>
        <v/>
      </c>
      <c r="Q1064" s="65"/>
      <c r="R1064" s="66"/>
      <c r="S1064" s="67" t="str">
        <f t="shared" si="178"/>
        <v/>
      </c>
      <c r="T1064" s="68" t="str">
        <f t="shared" si="174"/>
        <v>Sin Iniciar</v>
      </c>
      <c r="U1064" s="650" t="str">
        <f t="shared" si="175"/>
        <v>6</v>
      </c>
      <c r="V1064" s="120"/>
      <c r="W1064" s="71">
        <f t="shared" si="179"/>
        <v>1</v>
      </c>
      <c r="X1064" s="703"/>
    </row>
    <row r="1065" spans="1:24" s="5" customFormat="1" ht="29.25" hidden="1" customHeight="1" outlineLevel="2" thickBot="1" x14ac:dyDescent="0.3">
      <c r="A1065" s="763"/>
      <c r="B1065" s="766"/>
      <c r="C1065" s="310" t="s">
        <v>896</v>
      </c>
      <c r="D1065" s="311"/>
      <c r="E1065" s="311"/>
      <c r="F1065" s="312"/>
      <c r="G1065" s="320" t="s">
        <v>1571</v>
      </c>
      <c r="H1065" s="310" t="s">
        <v>372</v>
      </c>
      <c r="I1065" s="527"/>
      <c r="J1065" s="314">
        <v>2</v>
      </c>
      <c r="K1065" s="571"/>
      <c r="L1065" s="572"/>
      <c r="M1065" s="221" t="str">
        <f t="shared" si="173"/>
        <v/>
      </c>
      <c r="N1065" s="62" t="str">
        <f t="shared" si="176"/>
        <v/>
      </c>
      <c r="O1065" s="119"/>
      <c r="P1065" s="64" t="str">
        <f t="shared" si="177"/>
        <v/>
      </c>
      <c r="Q1065" s="65"/>
      <c r="R1065" s="66"/>
      <c r="S1065" s="67" t="str">
        <f t="shared" si="178"/>
        <v/>
      </c>
      <c r="T1065" s="68" t="str">
        <f t="shared" si="174"/>
        <v>Sin Iniciar</v>
      </c>
      <c r="U1065" s="650" t="str">
        <f t="shared" si="175"/>
        <v>6</v>
      </c>
      <c r="V1065" s="120"/>
      <c r="W1065" s="71">
        <f t="shared" si="179"/>
        <v>1</v>
      </c>
      <c r="X1065" s="703"/>
    </row>
    <row r="1066" spans="1:24" s="5" customFormat="1" ht="29.25" hidden="1" customHeight="1" outlineLevel="2" thickBot="1" x14ac:dyDescent="0.3">
      <c r="A1066" s="763"/>
      <c r="B1066" s="766"/>
      <c r="C1066" s="310" t="s">
        <v>896</v>
      </c>
      <c r="D1066" s="311"/>
      <c r="E1066" s="311"/>
      <c r="F1066" s="312"/>
      <c r="G1066" s="320" t="s">
        <v>1572</v>
      </c>
      <c r="H1066" s="310" t="s">
        <v>372</v>
      </c>
      <c r="I1066" s="527"/>
      <c r="J1066" s="314">
        <v>4</v>
      </c>
      <c r="K1066" s="571"/>
      <c r="L1066" s="572"/>
      <c r="M1066" s="221" t="str">
        <f t="shared" si="173"/>
        <v/>
      </c>
      <c r="N1066" s="62" t="str">
        <f t="shared" si="176"/>
        <v/>
      </c>
      <c r="O1066" s="119"/>
      <c r="P1066" s="64" t="str">
        <f t="shared" si="177"/>
        <v/>
      </c>
      <c r="Q1066" s="65"/>
      <c r="R1066" s="66"/>
      <c r="S1066" s="67" t="str">
        <f t="shared" si="178"/>
        <v/>
      </c>
      <c r="T1066" s="68" t="str">
        <f t="shared" si="174"/>
        <v>Sin Iniciar</v>
      </c>
      <c r="U1066" s="650" t="str">
        <f t="shared" si="175"/>
        <v>6</v>
      </c>
      <c r="V1066" s="120"/>
      <c r="W1066" s="71">
        <f t="shared" si="179"/>
        <v>1</v>
      </c>
      <c r="X1066" s="703"/>
    </row>
    <row r="1067" spans="1:24" s="5" customFormat="1" ht="29.25" hidden="1" customHeight="1" outlineLevel="2" thickBot="1" x14ac:dyDescent="0.3">
      <c r="A1067" s="763"/>
      <c r="B1067" s="766"/>
      <c r="C1067" s="310" t="s">
        <v>896</v>
      </c>
      <c r="D1067" s="311"/>
      <c r="E1067" s="311"/>
      <c r="F1067" s="312"/>
      <c r="G1067" s="320" t="s">
        <v>1573</v>
      </c>
      <c r="H1067" s="310" t="s">
        <v>372</v>
      </c>
      <c r="I1067" s="527"/>
      <c r="J1067" s="314">
        <v>2</v>
      </c>
      <c r="K1067" s="571"/>
      <c r="L1067" s="572"/>
      <c r="M1067" s="221" t="str">
        <f t="shared" si="173"/>
        <v/>
      </c>
      <c r="N1067" s="62" t="str">
        <f t="shared" si="176"/>
        <v/>
      </c>
      <c r="O1067" s="119"/>
      <c r="P1067" s="64" t="str">
        <f t="shared" si="177"/>
        <v/>
      </c>
      <c r="Q1067" s="65"/>
      <c r="R1067" s="66"/>
      <c r="S1067" s="67" t="str">
        <f t="shared" si="178"/>
        <v/>
      </c>
      <c r="T1067" s="68" t="str">
        <f t="shared" si="174"/>
        <v>Sin Iniciar</v>
      </c>
      <c r="U1067" s="650" t="str">
        <f t="shared" si="175"/>
        <v>6</v>
      </c>
      <c r="V1067" s="120"/>
      <c r="W1067" s="71">
        <f t="shared" si="179"/>
        <v>1</v>
      </c>
      <c r="X1067" s="703"/>
    </row>
    <row r="1068" spans="1:24" s="5" customFormat="1" ht="29.25" hidden="1" customHeight="1" outlineLevel="2" thickBot="1" x14ac:dyDescent="0.3">
      <c r="A1068" s="763"/>
      <c r="B1068" s="766"/>
      <c r="C1068" s="310" t="s">
        <v>896</v>
      </c>
      <c r="D1068" s="311"/>
      <c r="E1068" s="311"/>
      <c r="F1068" s="312"/>
      <c r="G1068" s="320" t="s">
        <v>1574</v>
      </c>
      <c r="H1068" s="310" t="s">
        <v>372</v>
      </c>
      <c r="I1068" s="527"/>
      <c r="J1068" s="314">
        <v>3</v>
      </c>
      <c r="K1068" s="571"/>
      <c r="L1068" s="572"/>
      <c r="M1068" s="221" t="str">
        <f t="shared" si="173"/>
        <v/>
      </c>
      <c r="N1068" s="62" t="str">
        <f t="shared" si="176"/>
        <v/>
      </c>
      <c r="O1068" s="119"/>
      <c r="P1068" s="64" t="str">
        <f t="shared" si="177"/>
        <v/>
      </c>
      <c r="Q1068" s="65"/>
      <c r="R1068" s="66"/>
      <c r="S1068" s="67" t="str">
        <f t="shared" si="178"/>
        <v/>
      </c>
      <c r="T1068" s="68" t="str">
        <f t="shared" si="174"/>
        <v>Sin Iniciar</v>
      </c>
      <c r="U1068" s="650" t="str">
        <f t="shared" si="175"/>
        <v>6</v>
      </c>
      <c r="V1068" s="120"/>
      <c r="W1068" s="71">
        <f t="shared" si="179"/>
        <v>1</v>
      </c>
      <c r="X1068" s="703"/>
    </row>
    <row r="1069" spans="1:24" s="5" customFormat="1" ht="29.25" hidden="1" customHeight="1" outlineLevel="2" thickBot="1" x14ac:dyDescent="0.3">
      <c r="A1069" s="763"/>
      <c r="B1069" s="766"/>
      <c r="C1069" s="310" t="s">
        <v>896</v>
      </c>
      <c r="D1069" s="311"/>
      <c r="E1069" s="311"/>
      <c r="F1069" s="312"/>
      <c r="G1069" s="320" t="s">
        <v>1575</v>
      </c>
      <c r="H1069" s="310" t="s">
        <v>372</v>
      </c>
      <c r="I1069" s="527"/>
      <c r="J1069" s="314">
        <v>1</v>
      </c>
      <c r="K1069" s="571"/>
      <c r="L1069" s="572"/>
      <c r="M1069" s="221" t="str">
        <f t="shared" si="173"/>
        <v/>
      </c>
      <c r="N1069" s="62" t="str">
        <f t="shared" si="176"/>
        <v/>
      </c>
      <c r="O1069" s="119"/>
      <c r="P1069" s="64" t="str">
        <f t="shared" si="177"/>
        <v/>
      </c>
      <c r="Q1069" s="65"/>
      <c r="R1069" s="66"/>
      <c r="S1069" s="67" t="str">
        <f t="shared" si="178"/>
        <v/>
      </c>
      <c r="T1069" s="68" t="str">
        <f t="shared" si="174"/>
        <v>Sin Iniciar</v>
      </c>
      <c r="U1069" s="650" t="str">
        <f t="shared" si="175"/>
        <v>6</v>
      </c>
      <c r="V1069" s="120"/>
      <c r="W1069" s="71">
        <f t="shared" si="179"/>
        <v>1</v>
      </c>
      <c r="X1069" s="703"/>
    </row>
    <row r="1070" spans="1:24" s="5" customFormat="1" ht="29.25" hidden="1" customHeight="1" outlineLevel="2" thickBot="1" x14ac:dyDescent="0.3">
      <c r="A1070" s="763"/>
      <c r="B1070" s="766"/>
      <c r="C1070" s="310" t="s">
        <v>896</v>
      </c>
      <c r="D1070" s="311"/>
      <c r="E1070" s="311"/>
      <c r="F1070" s="312"/>
      <c r="G1070" s="320" t="s">
        <v>1576</v>
      </c>
      <c r="H1070" s="310" t="s">
        <v>372</v>
      </c>
      <c r="I1070" s="527"/>
      <c r="J1070" s="314">
        <v>20</v>
      </c>
      <c r="K1070" s="571"/>
      <c r="L1070" s="572"/>
      <c r="M1070" s="221" t="str">
        <f t="shared" si="173"/>
        <v/>
      </c>
      <c r="N1070" s="62" t="str">
        <f t="shared" si="176"/>
        <v/>
      </c>
      <c r="O1070" s="119"/>
      <c r="P1070" s="64" t="str">
        <f t="shared" si="177"/>
        <v/>
      </c>
      <c r="Q1070" s="65"/>
      <c r="R1070" s="66"/>
      <c r="S1070" s="67" t="str">
        <f t="shared" si="178"/>
        <v/>
      </c>
      <c r="T1070" s="68" t="str">
        <f t="shared" si="174"/>
        <v>Sin Iniciar</v>
      </c>
      <c r="U1070" s="650" t="str">
        <f t="shared" si="175"/>
        <v>6</v>
      </c>
      <c r="V1070" s="120"/>
      <c r="W1070" s="71">
        <f t="shared" si="179"/>
        <v>1</v>
      </c>
      <c r="X1070" s="703"/>
    </row>
    <row r="1071" spans="1:24" s="5" customFormat="1" ht="29.25" hidden="1" customHeight="1" outlineLevel="2" thickBot="1" x14ac:dyDescent="0.3">
      <c r="A1071" s="763"/>
      <c r="B1071" s="766"/>
      <c r="C1071" s="310" t="s">
        <v>896</v>
      </c>
      <c r="D1071" s="311"/>
      <c r="E1071" s="311"/>
      <c r="F1071" s="312"/>
      <c r="G1071" s="320" t="s">
        <v>1577</v>
      </c>
      <c r="H1071" s="310" t="s">
        <v>372</v>
      </c>
      <c r="I1071" s="527"/>
      <c r="J1071" s="314">
        <v>100</v>
      </c>
      <c r="K1071" s="571"/>
      <c r="L1071" s="572"/>
      <c r="M1071" s="221" t="str">
        <f t="shared" si="173"/>
        <v/>
      </c>
      <c r="N1071" s="62" t="str">
        <f t="shared" si="176"/>
        <v/>
      </c>
      <c r="O1071" s="119"/>
      <c r="P1071" s="64" t="str">
        <f t="shared" si="177"/>
        <v/>
      </c>
      <c r="Q1071" s="65"/>
      <c r="R1071" s="66"/>
      <c r="S1071" s="67" t="str">
        <f t="shared" si="178"/>
        <v/>
      </c>
      <c r="T1071" s="68" t="str">
        <f t="shared" si="174"/>
        <v>Sin Iniciar</v>
      </c>
      <c r="U1071" s="650" t="str">
        <f t="shared" si="175"/>
        <v>6</v>
      </c>
      <c r="V1071" s="120"/>
      <c r="W1071" s="71">
        <f t="shared" si="179"/>
        <v>1</v>
      </c>
      <c r="X1071" s="703"/>
    </row>
    <row r="1072" spans="1:24" s="5" customFormat="1" ht="29.25" hidden="1" customHeight="1" outlineLevel="2" thickBot="1" x14ac:dyDescent="0.3">
      <c r="A1072" s="763"/>
      <c r="B1072" s="766"/>
      <c r="C1072" s="310" t="s">
        <v>896</v>
      </c>
      <c r="D1072" s="311"/>
      <c r="E1072" s="311"/>
      <c r="F1072" s="312"/>
      <c r="G1072" s="320" t="s">
        <v>1578</v>
      </c>
      <c r="H1072" s="310" t="s">
        <v>372</v>
      </c>
      <c r="I1072" s="527"/>
      <c r="J1072" s="314">
        <v>150</v>
      </c>
      <c r="K1072" s="571"/>
      <c r="L1072" s="572"/>
      <c r="M1072" s="221" t="str">
        <f t="shared" si="173"/>
        <v/>
      </c>
      <c r="N1072" s="62" t="str">
        <f t="shared" si="176"/>
        <v/>
      </c>
      <c r="O1072" s="119"/>
      <c r="P1072" s="64" t="str">
        <f t="shared" si="177"/>
        <v/>
      </c>
      <c r="Q1072" s="65"/>
      <c r="R1072" s="66"/>
      <c r="S1072" s="67" t="str">
        <f t="shared" si="178"/>
        <v/>
      </c>
      <c r="T1072" s="68" t="str">
        <f t="shared" si="174"/>
        <v>Sin Iniciar</v>
      </c>
      <c r="U1072" s="650" t="str">
        <f t="shared" si="175"/>
        <v>6</v>
      </c>
      <c r="V1072" s="120"/>
      <c r="W1072" s="71">
        <f t="shared" si="179"/>
        <v>1</v>
      </c>
      <c r="X1072" s="703"/>
    </row>
    <row r="1073" spans="1:24" s="5" customFormat="1" ht="29.25" hidden="1" customHeight="1" outlineLevel="2" thickBot="1" x14ac:dyDescent="0.3">
      <c r="A1073" s="763"/>
      <c r="B1073" s="766"/>
      <c r="C1073" s="310" t="s">
        <v>896</v>
      </c>
      <c r="D1073" s="311"/>
      <c r="E1073" s="311"/>
      <c r="F1073" s="312"/>
      <c r="G1073" s="320" t="s">
        <v>1579</v>
      </c>
      <c r="H1073" s="310" t="s">
        <v>372</v>
      </c>
      <c r="I1073" s="527"/>
      <c r="J1073" s="314">
        <v>1</v>
      </c>
      <c r="K1073" s="571"/>
      <c r="L1073" s="572"/>
      <c r="M1073" s="221" t="str">
        <f t="shared" si="173"/>
        <v/>
      </c>
      <c r="N1073" s="62" t="str">
        <f t="shared" si="176"/>
        <v/>
      </c>
      <c r="O1073" s="119"/>
      <c r="P1073" s="64" t="str">
        <f t="shared" si="177"/>
        <v/>
      </c>
      <c r="Q1073" s="65"/>
      <c r="R1073" s="66"/>
      <c r="S1073" s="67" t="str">
        <f t="shared" si="178"/>
        <v/>
      </c>
      <c r="T1073" s="68" t="str">
        <f t="shared" si="174"/>
        <v>Sin Iniciar</v>
      </c>
      <c r="U1073" s="650" t="str">
        <f t="shared" si="175"/>
        <v>6</v>
      </c>
      <c r="V1073" s="120"/>
      <c r="W1073" s="71">
        <f t="shared" si="179"/>
        <v>1</v>
      </c>
      <c r="X1073" s="703"/>
    </row>
    <row r="1074" spans="1:24" s="5" customFormat="1" ht="29.25" hidden="1" customHeight="1" outlineLevel="2" thickBot="1" x14ac:dyDescent="0.3">
      <c r="A1074" s="763"/>
      <c r="B1074" s="766"/>
      <c r="C1074" s="310" t="s">
        <v>896</v>
      </c>
      <c r="D1074" s="311"/>
      <c r="E1074" s="311"/>
      <c r="F1074" s="312"/>
      <c r="G1074" s="320" t="s">
        <v>1580</v>
      </c>
      <c r="H1074" s="310" t="s">
        <v>372</v>
      </c>
      <c r="I1074" s="527"/>
      <c r="J1074" s="314">
        <v>50</v>
      </c>
      <c r="K1074" s="571"/>
      <c r="L1074" s="572"/>
      <c r="M1074" s="221" t="str">
        <f t="shared" si="173"/>
        <v/>
      </c>
      <c r="N1074" s="62" t="str">
        <f t="shared" si="176"/>
        <v/>
      </c>
      <c r="O1074" s="119"/>
      <c r="P1074" s="64" t="str">
        <f t="shared" si="177"/>
        <v/>
      </c>
      <c r="Q1074" s="65"/>
      <c r="R1074" s="66"/>
      <c r="S1074" s="67" t="str">
        <f t="shared" si="178"/>
        <v/>
      </c>
      <c r="T1074" s="68" t="str">
        <f t="shared" si="174"/>
        <v>Sin Iniciar</v>
      </c>
      <c r="U1074" s="650" t="str">
        <f t="shared" si="175"/>
        <v>6</v>
      </c>
      <c r="V1074" s="120"/>
      <c r="W1074" s="71">
        <f t="shared" si="179"/>
        <v>1</v>
      </c>
      <c r="X1074" s="703"/>
    </row>
    <row r="1075" spans="1:24" s="5" customFormat="1" ht="29.25" hidden="1" customHeight="1" outlineLevel="2" thickBot="1" x14ac:dyDescent="0.3">
      <c r="A1075" s="763"/>
      <c r="B1075" s="766"/>
      <c r="C1075" s="310" t="s">
        <v>896</v>
      </c>
      <c r="D1075" s="311"/>
      <c r="E1075" s="311"/>
      <c r="F1075" s="312"/>
      <c r="G1075" s="320" t="s">
        <v>1581</v>
      </c>
      <c r="H1075" s="310" t="s">
        <v>372</v>
      </c>
      <c r="I1075" s="527"/>
      <c r="J1075" s="314">
        <v>100</v>
      </c>
      <c r="K1075" s="571"/>
      <c r="L1075" s="572"/>
      <c r="M1075" s="221" t="str">
        <f t="shared" si="173"/>
        <v/>
      </c>
      <c r="N1075" s="62" t="str">
        <f t="shared" si="176"/>
        <v/>
      </c>
      <c r="O1075" s="119"/>
      <c r="P1075" s="64" t="str">
        <f t="shared" si="177"/>
        <v/>
      </c>
      <c r="Q1075" s="65"/>
      <c r="R1075" s="66"/>
      <c r="S1075" s="67" t="str">
        <f t="shared" si="178"/>
        <v/>
      </c>
      <c r="T1075" s="68" t="str">
        <f t="shared" si="174"/>
        <v>Sin Iniciar</v>
      </c>
      <c r="U1075" s="650" t="str">
        <f t="shared" si="175"/>
        <v>6</v>
      </c>
      <c r="V1075" s="120"/>
      <c r="W1075" s="71">
        <f t="shared" si="179"/>
        <v>1</v>
      </c>
      <c r="X1075" s="703"/>
    </row>
    <row r="1076" spans="1:24" s="5" customFormat="1" ht="29.25" hidden="1" customHeight="1" outlineLevel="2" thickBot="1" x14ac:dyDescent="0.3">
      <c r="A1076" s="763"/>
      <c r="B1076" s="766"/>
      <c r="C1076" s="310" t="s">
        <v>896</v>
      </c>
      <c r="D1076" s="311"/>
      <c r="E1076" s="311"/>
      <c r="F1076" s="312"/>
      <c r="G1076" s="320" t="s">
        <v>1582</v>
      </c>
      <c r="H1076" s="310" t="s">
        <v>372</v>
      </c>
      <c r="I1076" s="527"/>
      <c r="J1076" s="314">
        <v>100</v>
      </c>
      <c r="K1076" s="571"/>
      <c r="L1076" s="572"/>
      <c r="M1076" s="221" t="str">
        <f t="shared" ref="M1076:M1139" si="180">+IF(D1076="","",IF(MONTH($C$2)&lt;MONTH(D1076),"",E1076-D1076))</f>
        <v/>
      </c>
      <c r="N1076" s="62" t="str">
        <f t="shared" si="176"/>
        <v/>
      </c>
      <c r="O1076" s="119"/>
      <c r="P1076" s="64" t="str">
        <f t="shared" si="177"/>
        <v/>
      </c>
      <c r="Q1076" s="65"/>
      <c r="R1076" s="66"/>
      <c r="S1076" s="67" t="str">
        <f t="shared" si="178"/>
        <v/>
      </c>
      <c r="T1076" s="68" t="str">
        <f t="shared" ref="T1076:T1139" si="181">+IF(S1076="","Sin Iniciar",IF(S1076&lt;0.6,"Crítico",IF(S1076&lt;0.9,"En Proceso",IF(AND(P1076=1,Q1076=1,S1076=1),"Terminado","Normal"))))</f>
        <v>Sin Iniciar</v>
      </c>
      <c r="U1076" s="650" t="str">
        <f t="shared" ref="U1076:U1139" si="182">+IF(T1076="","",IF(T1076="Sin Iniciar","6",IF(T1076="Crítico","L",IF(T1076="En Proceso","K",IF(T1076="Normal","J","B")))))</f>
        <v>6</v>
      </c>
      <c r="V1076" s="120"/>
      <c r="W1076" s="71">
        <f t="shared" si="179"/>
        <v>1</v>
      </c>
      <c r="X1076" s="703"/>
    </row>
    <row r="1077" spans="1:24" s="5" customFormat="1" ht="29.25" hidden="1" customHeight="1" outlineLevel="2" thickBot="1" x14ac:dyDescent="0.3">
      <c r="A1077" s="763"/>
      <c r="B1077" s="766"/>
      <c r="C1077" s="310" t="s">
        <v>896</v>
      </c>
      <c r="D1077" s="311"/>
      <c r="E1077" s="311"/>
      <c r="F1077" s="312"/>
      <c r="G1077" s="320" t="s">
        <v>1583</v>
      </c>
      <c r="H1077" s="310" t="s">
        <v>372</v>
      </c>
      <c r="I1077" s="527"/>
      <c r="J1077" s="314">
        <v>100</v>
      </c>
      <c r="K1077" s="571"/>
      <c r="L1077" s="572"/>
      <c r="M1077" s="221" t="str">
        <f t="shared" si="180"/>
        <v/>
      </c>
      <c r="N1077" s="62" t="str">
        <f t="shared" si="176"/>
        <v/>
      </c>
      <c r="O1077" s="119"/>
      <c r="P1077" s="64" t="str">
        <f t="shared" si="177"/>
        <v/>
      </c>
      <c r="Q1077" s="65"/>
      <c r="R1077" s="66"/>
      <c r="S1077" s="67" t="str">
        <f t="shared" si="178"/>
        <v/>
      </c>
      <c r="T1077" s="68" t="str">
        <f t="shared" si="181"/>
        <v>Sin Iniciar</v>
      </c>
      <c r="U1077" s="650" t="str">
        <f t="shared" si="182"/>
        <v>6</v>
      </c>
      <c r="V1077" s="120"/>
      <c r="W1077" s="71">
        <f t="shared" si="179"/>
        <v>1</v>
      </c>
      <c r="X1077" s="703"/>
    </row>
    <row r="1078" spans="1:24" s="5" customFormat="1" ht="29.25" hidden="1" customHeight="1" outlineLevel="2" thickBot="1" x14ac:dyDescent="0.3">
      <c r="A1078" s="763"/>
      <c r="B1078" s="766"/>
      <c r="C1078" s="310" t="s">
        <v>896</v>
      </c>
      <c r="D1078" s="311"/>
      <c r="E1078" s="311"/>
      <c r="F1078" s="312"/>
      <c r="G1078" s="320" t="s">
        <v>1584</v>
      </c>
      <c r="H1078" s="310" t="s">
        <v>372</v>
      </c>
      <c r="I1078" s="527"/>
      <c r="J1078" s="314">
        <v>20</v>
      </c>
      <c r="K1078" s="571"/>
      <c r="L1078" s="572"/>
      <c r="M1078" s="221" t="str">
        <f t="shared" si="180"/>
        <v/>
      </c>
      <c r="N1078" s="62" t="str">
        <f t="shared" si="176"/>
        <v/>
      </c>
      <c r="O1078" s="119"/>
      <c r="P1078" s="64" t="str">
        <f t="shared" si="177"/>
        <v/>
      </c>
      <c r="Q1078" s="65"/>
      <c r="R1078" s="66"/>
      <c r="S1078" s="67" t="str">
        <f t="shared" si="178"/>
        <v/>
      </c>
      <c r="T1078" s="68" t="str">
        <f t="shared" si="181"/>
        <v>Sin Iniciar</v>
      </c>
      <c r="U1078" s="650" t="str">
        <f t="shared" si="182"/>
        <v>6</v>
      </c>
      <c r="V1078" s="120"/>
      <c r="W1078" s="71">
        <f t="shared" si="179"/>
        <v>1</v>
      </c>
      <c r="X1078" s="703"/>
    </row>
    <row r="1079" spans="1:24" s="5" customFormat="1" ht="29.25" hidden="1" customHeight="1" outlineLevel="2" thickBot="1" x14ac:dyDescent="0.3">
      <c r="A1079" s="763"/>
      <c r="B1079" s="766"/>
      <c r="C1079" s="310" t="s">
        <v>896</v>
      </c>
      <c r="D1079" s="311"/>
      <c r="E1079" s="311"/>
      <c r="F1079" s="312"/>
      <c r="G1079" s="320" t="s">
        <v>1585</v>
      </c>
      <c r="H1079" s="310" t="s">
        <v>372</v>
      </c>
      <c r="I1079" s="527"/>
      <c r="J1079" s="314">
        <v>20</v>
      </c>
      <c r="K1079" s="571"/>
      <c r="L1079" s="572"/>
      <c r="M1079" s="221" t="str">
        <f t="shared" si="180"/>
        <v/>
      </c>
      <c r="N1079" s="62" t="str">
        <f t="shared" si="176"/>
        <v/>
      </c>
      <c r="O1079" s="119"/>
      <c r="P1079" s="64" t="str">
        <f t="shared" si="177"/>
        <v/>
      </c>
      <c r="Q1079" s="65"/>
      <c r="R1079" s="66"/>
      <c r="S1079" s="67" t="str">
        <f t="shared" si="178"/>
        <v/>
      </c>
      <c r="T1079" s="68" t="str">
        <f t="shared" si="181"/>
        <v>Sin Iniciar</v>
      </c>
      <c r="U1079" s="650" t="str">
        <f t="shared" si="182"/>
        <v>6</v>
      </c>
      <c r="V1079" s="120"/>
      <c r="W1079" s="71">
        <f t="shared" si="179"/>
        <v>1</v>
      </c>
      <c r="X1079" s="703"/>
    </row>
    <row r="1080" spans="1:24" s="5" customFormat="1" ht="29.25" hidden="1" customHeight="1" outlineLevel="2" thickBot="1" x14ac:dyDescent="0.3">
      <c r="A1080" s="763"/>
      <c r="B1080" s="766"/>
      <c r="C1080" s="310" t="s">
        <v>896</v>
      </c>
      <c r="D1080" s="311"/>
      <c r="E1080" s="311"/>
      <c r="F1080" s="312"/>
      <c r="G1080" s="320" t="s">
        <v>1586</v>
      </c>
      <c r="H1080" s="310" t="s">
        <v>372</v>
      </c>
      <c r="I1080" s="527"/>
      <c r="J1080" s="314">
        <v>30</v>
      </c>
      <c r="K1080" s="571"/>
      <c r="L1080" s="572"/>
      <c r="M1080" s="221" t="str">
        <f t="shared" si="180"/>
        <v/>
      </c>
      <c r="N1080" s="62" t="str">
        <f t="shared" si="176"/>
        <v/>
      </c>
      <c r="O1080" s="119"/>
      <c r="P1080" s="64" t="str">
        <f t="shared" si="177"/>
        <v/>
      </c>
      <c r="Q1080" s="65"/>
      <c r="R1080" s="66"/>
      <c r="S1080" s="67" t="str">
        <f t="shared" si="178"/>
        <v/>
      </c>
      <c r="T1080" s="68" t="str">
        <f t="shared" si="181"/>
        <v>Sin Iniciar</v>
      </c>
      <c r="U1080" s="650" t="str">
        <f t="shared" si="182"/>
        <v>6</v>
      </c>
      <c r="V1080" s="120"/>
      <c r="W1080" s="71">
        <f t="shared" si="179"/>
        <v>1</v>
      </c>
      <c r="X1080" s="703"/>
    </row>
    <row r="1081" spans="1:24" s="5" customFormat="1" ht="29.25" hidden="1" customHeight="1" outlineLevel="2" thickBot="1" x14ac:dyDescent="0.3">
      <c r="A1081" s="763"/>
      <c r="B1081" s="766"/>
      <c r="C1081" s="310" t="s">
        <v>896</v>
      </c>
      <c r="D1081" s="311"/>
      <c r="E1081" s="311"/>
      <c r="F1081" s="312"/>
      <c r="G1081" s="320" t="s">
        <v>1587</v>
      </c>
      <c r="H1081" s="310" t="s">
        <v>372</v>
      </c>
      <c r="I1081" s="527"/>
      <c r="J1081" s="314">
        <v>20</v>
      </c>
      <c r="K1081" s="571"/>
      <c r="L1081" s="572"/>
      <c r="M1081" s="221" t="str">
        <f t="shared" si="180"/>
        <v/>
      </c>
      <c r="N1081" s="62" t="str">
        <f t="shared" si="176"/>
        <v/>
      </c>
      <c r="O1081" s="119"/>
      <c r="P1081" s="64" t="str">
        <f t="shared" si="177"/>
        <v/>
      </c>
      <c r="Q1081" s="65"/>
      <c r="R1081" s="66"/>
      <c r="S1081" s="67" t="str">
        <f t="shared" si="178"/>
        <v/>
      </c>
      <c r="T1081" s="68" t="str">
        <f t="shared" si="181"/>
        <v>Sin Iniciar</v>
      </c>
      <c r="U1081" s="650" t="str">
        <f t="shared" si="182"/>
        <v>6</v>
      </c>
      <c r="V1081" s="120"/>
      <c r="W1081" s="71">
        <f t="shared" si="179"/>
        <v>1</v>
      </c>
      <c r="X1081" s="703"/>
    </row>
    <row r="1082" spans="1:24" s="5" customFormat="1" ht="29.25" hidden="1" customHeight="1" outlineLevel="2" thickBot="1" x14ac:dyDescent="0.3">
      <c r="A1082" s="763"/>
      <c r="B1082" s="766"/>
      <c r="C1082" s="310" t="s">
        <v>896</v>
      </c>
      <c r="D1082" s="311"/>
      <c r="E1082" s="311"/>
      <c r="F1082" s="312"/>
      <c r="G1082" s="320" t="s">
        <v>1588</v>
      </c>
      <c r="H1082" s="310" t="s">
        <v>372</v>
      </c>
      <c r="I1082" s="527"/>
      <c r="J1082" s="314">
        <v>60</v>
      </c>
      <c r="K1082" s="571"/>
      <c r="L1082" s="572"/>
      <c r="M1082" s="221" t="str">
        <f t="shared" si="180"/>
        <v/>
      </c>
      <c r="N1082" s="62" t="str">
        <f t="shared" si="176"/>
        <v/>
      </c>
      <c r="O1082" s="119"/>
      <c r="P1082" s="64" t="str">
        <f t="shared" si="177"/>
        <v/>
      </c>
      <c r="Q1082" s="65"/>
      <c r="R1082" s="66"/>
      <c r="S1082" s="67" t="str">
        <f t="shared" si="178"/>
        <v/>
      </c>
      <c r="T1082" s="68" t="str">
        <f t="shared" si="181"/>
        <v>Sin Iniciar</v>
      </c>
      <c r="U1082" s="650" t="str">
        <f t="shared" si="182"/>
        <v>6</v>
      </c>
      <c r="V1082" s="120"/>
      <c r="W1082" s="71">
        <f t="shared" si="179"/>
        <v>1</v>
      </c>
      <c r="X1082" s="703"/>
    </row>
    <row r="1083" spans="1:24" s="5" customFormat="1" ht="29.25" hidden="1" customHeight="1" outlineLevel="2" thickBot="1" x14ac:dyDescent="0.3">
      <c r="A1083" s="763"/>
      <c r="B1083" s="766"/>
      <c r="C1083" s="310" t="s">
        <v>896</v>
      </c>
      <c r="D1083" s="311"/>
      <c r="E1083" s="311"/>
      <c r="F1083" s="312"/>
      <c r="G1083" s="320" t="s">
        <v>1589</v>
      </c>
      <c r="H1083" s="310" t="s">
        <v>372</v>
      </c>
      <c r="I1083" s="527"/>
      <c r="J1083" s="314">
        <v>200</v>
      </c>
      <c r="K1083" s="571"/>
      <c r="L1083" s="572"/>
      <c r="M1083" s="221" t="str">
        <f t="shared" si="180"/>
        <v/>
      </c>
      <c r="N1083" s="62" t="str">
        <f t="shared" si="176"/>
        <v/>
      </c>
      <c r="O1083" s="119"/>
      <c r="P1083" s="64" t="str">
        <f t="shared" si="177"/>
        <v/>
      </c>
      <c r="Q1083" s="65"/>
      <c r="R1083" s="66"/>
      <c r="S1083" s="67" t="str">
        <f t="shared" si="178"/>
        <v/>
      </c>
      <c r="T1083" s="68" t="str">
        <f t="shared" si="181"/>
        <v>Sin Iniciar</v>
      </c>
      <c r="U1083" s="650" t="str">
        <f t="shared" si="182"/>
        <v>6</v>
      </c>
      <c r="V1083" s="120"/>
      <c r="W1083" s="71">
        <f t="shared" si="179"/>
        <v>1</v>
      </c>
      <c r="X1083" s="703"/>
    </row>
    <row r="1084" spans="1:24" s="5" customFormat="1" ht="29.25" hidden="1" customHeight="1" outlineLevel="2" thickBot="1" x14ac:dyDescent="0.3">
      <c r="A1084" s="763"/>
      <c r="B1084" s="766"/>
      <c r="C1084" s="310" t="s">
        <v>896</v>
      </c>
      <c r="D1084" s="311"/>
      <c r="E1084" s="311"/>
      <c r="F1084" s="312"/>
      <c r="G1084" s="320" t="s">
        <v>1590</v>
      </c>
      <c r="H1084" s="310" t="s">
        <v>372</v>
      </c>
      <c r="I1084" s="527"/>
      <c r="J1084" s="314">
        <v>20</v>
      </c>
      <c r="K1084" s="571"/>
      <c r="L1084" s="572"/>
      <c r="M1084" s="221" t="str">
        <f t="shared" si="180"/>
        <v/>
      </c>
      <c r="N1084" s="62" t="str">
        <f t="shared" si="176"/>
        <v/>
      </c>
      <c r="O1084" s="119"/>
      <c r="P1084" s="64" t="str">
        <f t="shared" si="177"/>
        <v/>
      </c>
      <c r="Q1084" s="65"/>
      <c r="R1084" s="66"/>
      <c r="S1084" s="67" t="str">
        <f t="shared" si="178"/>
        <v/>
      </c>
      <c r="T1084" s="68" t="str">
        <f t="shared" si="181"/>
        <v>Sin Iniciar</v>
      </c>
      <c r="U1084" s="650" t="str">
        <f t="shared" si="182"/>
        <v>6</v>
      </c>
      <c r="V1084" s="120"/>
      <c r="W1084" s="71">
        <f t="shared" si="179"/>
        <v>1</v>
      </c>
      <c r="X1084" s="703"/>
    </row>
    <row r="1085" spans="1:24" s="5" customFormat="1" ht="29.25" hidden="1" customHeight="1" outlineLevel="2" thickBot="1" x14ac:dyDescent="0.3">
      <c r="A1085" s="763"/>
      <c r="B1085" s="766"/>
      <c r="C1085" s="310" t="s">
        <v>896</v>
      </c>
      <c r="D1085" s="311"/>
      <c r="E1085" s="311"/>
      <c r="F1085" s="312"/>
      <c r="G1085" s="320" t="s">
        <v>1591</v>
      </c>
      <c r="H1085" s="310" t="s">
        <v>372</v>
      </c>
      <c r="I1085" s="527"/>
      <c r="J1085" s="314">
        <v>10</v>
      </c>
      <c r="K1085" s="571"/>
      <c r="L1085" s="572"/>
      <c r="M1085" s="221" t="str">
        <f t="shared" si="180"/>
        <v/>
      </c>
      <c r="N1085" s="62" t="str">
        <f t="shared" si="176"/>
        <v/>
      </c>
      <c r="O1085" s="119"/>
      <c r="P1085" s="64" t="str">
        <f t="shared" si="177"/>
        <v/>
      </c>
      <c r="Q1085" s="65"/>
      <c r="R1085" s="66"/>
      <c r="S1085" s="67" t="str">
        <f t="shared" si="178"/>
        <v/>
      </c>
      <c r="T1085" s="68" t="str">
        <f t="shared" si="181"/>
        <v>Sin Iniciar</v>
      </c>
      <c r="U1085" s="650" t="str">
        <f t="shared" si="182"/>
        <v>6</v>
      </c>
      <c r="V1085" s="120"/>
      <c r="W1085" s="71">
        <f t="shared" si="179"/>
        <v>1</v>
      </c>
      <c r="X1085" s="703"/>
    </row>
    <row r="1086" spans="1:24" s="5" customFormat="1" ht="29.25" hidden="1" customHeight="1" outlineLevel="2" thickBot="1" x14ac:dyDescent="0.3">
      <c r="A1086" s="763"/>
      <c r="B1086" s="766"/>
      <c r="C1086" s="310" t="s">
        <v>896</v>
      </c>
      <c r="D1086" s="311"/>
      <c r="E1086" s="311"/>
      <c r="F1086" s="312"/>
      <c r="G1086" s="320" t="s">
        <v>1592</v>
      </c>
      <c r="H1086" s="310" t="s">
        <v>372</v>
      </c>
      <c r="I1086" s="527"/>
      <c r="J1086" s="314">
        <v>100</v>
      </c>
      <c r="K1086" s="571"/>
      <c r="L1086" s="572"/>
      <c r="M1086" s="221" t="str">
        <f t="shared" si="180"/>
        <v/>
      </c>
      <c r="N1086" s="62" t="str">
        <f t="shared" si="176"/>
        <v/>
      </c>
      <c r="O1086" s="119"/>
      <c r="P1086" s="64" t="str">
        <f t="shared" si="177"/>
        <v/>
      </c>
      <c r="Q1086" s="65"/>
      <c r="R1086" s="66"/>
      <c r="S1086" s="67" t="str">
        <f t="shared" si="178"/>
        <v/>
      </c>
      <c r="T1086" s="68" t="str">
        <f t="shared" si="181"/>
        <v>Sin Iniciar</v>
      </c>
      <c r="U1086" s="650" t="str">
        <f t="shared" si="182"/>
        <v>6</v>
      </c>
      <c r="V1086" s="120"/>
      <c r="W1086" s="71">
        <f t="shared" si="179"/>
        <v>1</v>
      </c>
      <c r="X1086" s="703"/>
    </row>
    <row r="1087" spans="1:24" s="5" customFormat="1" ht="29.25" hidden="1" customHeight="1" outlineLevel="2" thickBot="1" x14ac:dyDescent="0.3">
      <c r="A1087" s="763"/>
      <c r="B1087" s="766"/>
      <c r="C1087" s="310" t="s">
        <v>896</v>
      </c>
      <c r="D1087" s="311"/>
      <c r="E1087" s="311"/>
      <c r="F1087" s="312"/>
      <c r="G1087" s="320" t="s">
        <v>1593</v>
      </c>
      <c r="H1087" s="310" t="s">
        <v>372</v>
      </c>
      <c r="I1087" s="527"/>
      <c r="J1087" s="314">
        <v>100</v>
      </c>
      <c r="K1087" s="571"/>
      <c r="L1087" s="572"/>
      <c r="M1087" s="221" t="str">
        <f t="shared" si="180"/>
        <v/>
      </c>
      <c r="N1087" s="62" t="str">
        <f t="shared" si="176"/>
        <v/>
      </c>
      <c r="O1087" s="119"/>
      <c r="P1087" s="64" t="str">
        <f t="shared" si="177"/>
        <v/>
      </c>
      <c r="Q1087" s="65"/>
      <c r="R1087" s="66"/>
      <c r="S1087" s="67" t="str">
        <f t="shared" si="178"/>
        <v/>
      </c>
      <c r="T1087" s="68" t="str">
        <f t="shared" si="181"/>
        <v>Sin Iniciar</v>
      </c>
      <c r="U1087" s="650" t="str">
        <f t="shared" si="182"/>
        <v>6</v>
      </c>
      <c r="V1087" s="120"/>
      <c r="W1087" s="71">
        <f t="shared" si="179"/>
        <v>1</v>
      </c>
      <c r="X1087" s="703"/>
    </row>
    <row r="1088" spans="1:24" s="5" customFormat="1" ht="29.25" hidden="1" customHeight="1" outlineLevel="2" thickBot="1" x14ac:dyDescent="0.3">
      <c r="A1088" s="763"/>
      <c r="B1088" s="766"/>
      <c r="C1088" s="310" t="s">
        <v>896</v>
      </c>
      <c r="D1088" s="311"/>
      <c r="E1088" s="311"/>
      <c r="F1088" s="312"/>
      <c r="G1088" s="320" t="s">
        <v>1594</v>
      </c>
      <c r="H1088" s="310" t="s">
        <v>372</v>
      </c>
      <c r="I1088" s="527"/>
      <c r="J1088" s="314">
        <v>100</v>
      </c>
      <c r="K1088" s="571"/>
      <c r="L1088" s="572"/>
      <c r="M1088" s="221" t="str">
        <f t="shared" si="180"/>
        <v/>
      </c>
      <c r="N1088" s="62" t="str">
        <f t="shared" si="176"/>
        <v/>
      </c>
      <c r="O1088" s="119"/>
      <c r="P1088" s="64" t="str">
        <f t="shared" si="177"/>
        <v/>
      </c>
      <c r="Q1088" s="65"/>
      <c r="R1088" s="66"/>
      <c r="S1088" s="67" t="str">
        <f t="shared" si="178"/>
        <v/>
      </c>
      <c r="T1088" s="68" t="str">
        <f t="shared" si="181"/>
        <v>Sin Iniciar</v>
      </c>
      <c r="U1088" s="650" t="str">
        <f t="shared" si="182"/>
        <v>6</v>
      </c>
      <c r="V1088" s="120"/>
      <c r="W1088" s="71">
        <f t="shared" si="179"/>
        <v>1</v>
      </c>
      <c r="X1088" s="703"/>
    </row>
    <row r="1089" spans="1:24" s="5" customFormat="1" ht="29.25" hidden="1" customHeight="1" outlineLevel="2" thickBot="1" x14ac:dyDescent="0.3">
      <c r="A1089" s="763"/>
      <c r="B1089" s="766"/>
      <c r="C1089" s="310" t="s">
        <v>896</v>
      </c>
      <c r="D1089" s="311"/>
      <c r="E1089" s="311"/>
      <c r="F1089" s="312"/>
      <c r="G1089" s="320" t="s">
        <v>1595</v>
      </c>
      <c r="H1089" s="310" t="s">
        <v>372</v>
      </c>
      <c r="I1089" s="527"/>
      <c r="J1089" s="314">
        <v>100</v>
      </c>
      <c r="K1089" s="571"/>
      <c r="L1089" s="572"/>
      <c r="M1089" s="221" t="str">
        <f t="shared" si="180"/>
        <v/>
      </c>
      <c r="N1089" s="62" t="str">
        <f t="shared" si="176"/>
        <v/>
      </c>
      <c r="O1089" s="119"/>
      <c r="P1089" s="64" t="str">
        <f t="shared" si="177"/>
        <v/>
      </c>
      <c r="Q1089" s="65"/>
      <c r="R1089" s="66"/>
      <c r="S1089" s="67" t="str">
        <f t="shared" si="178"/>
        <v/>
      </c>
      <c r="T1089" s="68" t="str">
        <f t="shared" si="181"/>
        <v>Sin Iniciar</v>
      </c>
      <c r="U1089" s="650" t="str">
        <f t="shared" si="182"/>
        <v>6</v>
      </c>
      <c r="V1089" s="120"/>
      <c r="W1089" s="71">
        <f t="shared" si="179"/>
        <v>1</v>
      </c>
      <c r="X1089" s="703"/>
    </row>
    <row r="1090" spans="1:24" s="5" customFormat="1" ht="29.25" hidden="1" customHeight="1" outlineLevel="2" thickBot="1" x14ac:dyDescent="0.3">
      <c r="A1090" s="763"/>
      <c r="B1090" s="766"/>
      <c r="C1090" s="310" t="s">
        <v>896</v>
      </c>
      <c r="D1090" s="311"/>
      <c r="E1090" s="311"/>
      <c r="F1090" s="312"/>
      <c r="G1090" s="320" t="s">
        <v>1596</v>
      </c>
      <c r="H1090" s="310" t="s">
        <v>372</v>
      </c>
      <c r="I1090" s="527"/>
      <c r="J1090" s="314">
        <v>100</v>
      </c>
      <c r="K1090" s="571"/>
      <c r="L1090" s="572"/>
      <c r="M1090" s="221" t="str">
        <f t="shared" si="180"/>
        <v/>
      </c>
      <c r="N1090" s="62" t="str">
        <f t="shared" si="176"/>
        <v/>
      </c>
      <c r="O1090" s="119"/>
      <c r="P1090" s="64" t="str">
        <f t="shared" si="177"/>
        <v/>
      </c>
      <c r="Q1090" s="65"/>
      <c r="R1090" s="66"/>
      <c r="S1090" s="67" t="str">
        <f t="shared" si="178"/>
        <v/>
      </c>
      <c r="T1090" s="68" t="str">
        <f t="shared" si="181"/>
        <v>Sin Iniciar</v>
      </c>
      <c r="U1090" s="650" t="str">
        <f t="shared" si="182"/>
        <v>6</v>
      </c>
      <c r="V1090" s="120"/>
      <c r="W1090" s="71">
        <f t="shared" si="179"/>
        <v>1</v>
      </c>
      <c r="X1090" s="703"/>
    </row>
    <row r="1091" spans="1:24" s="5" customFormat="1" ht="29.25" hidden="1" customHeight="1" outlineLevel="2" thickBot="1" x14ac:dyDescent="0.3">
      <c r="A1091" s="763"/>
      <c r="B1091" s="766"/>
      <c r="C1091" s="310" t="s">
        <v>896</v>
      </c>
      <c r="D1091" s="311"/>
      <c r="E1091" s="311"/>
      <c r="F1091" s="312"/>
      <c r="G1091" s="320" t="s">
        <v>1597</v>
      </c>
      <c r="H1091" s="310" t="s">
        <v>372</v>
      </c>
      <c r="I1091" s="527"/>
      <c r="J1091" s="314">
        <v>20</v>
      </c>
      <c r="K1091" s="571"/>
      <c r="L1091" s="572"/>
      <c r="M1091" s="221" t="str">
        <f t="shared" si="180"/>
        <v/>
      </c>
      <c r="N1091" s="62" t="str">
        <f t="shared" ref="N1091:N1154" si="183">+IF(D1091="","",IF(AND(MONTH($C$2)&gt;=MONTH(D1091),MONTH($C$2)&lt;=MONTH(E1091)),"X",""))</f>
        <v/>
      </c>
      <c r="O1091" s="119"/>
      <c r="P1091" s="64" t="str">
        <f t="shared" si="177"/>
        <v/>
      </c>
      <c r="Q1091" s="65"/>
      <c r="R1091" s="66"/>
      <c r="S1091" s="67" t="str">
        <f t="shared" si="178"/>
        <v/>
      </c>
      <c r="T1091" s="68" t="str">
        <f t="shared" si="181"/>
        <v>Sin Iniciar</v>
      </c>
      <c r="U1091" s="650" t="str">
        <f t="shared" si="182"/>
        <v>6</v>
      </c>
      <c r="V1091" s="120"/>
      <c r="W1091" s="71">
        <f t="shared" si="179"/>
        <v>1</v>
      </c>
      <c r="X1091" s="703"/>
    </row>
    <row r="1092" spans="1:24" s="5" customFormat="1" ht="29.25" hidden="1" customHeight="1" outlineLevel="2" thickBot="1" x14ac:dyDescent="0.3">
      <c r="A1092" s="763"/>
      <c r="B1092" s="766"/>
      <c r="C1092" s="310" t="s">
        <v>896</v>
      </c>
      <c r="D1092" s="311"/>
      <c r="E1092" s="311"/>
      <c r="F1092" s="312"/>
      <c r="G1092" s="320" t="s">
        <v>1598</v>
      </c>
      <c r="H1092" s="310" t="s">
        <v>372</v>
      </c>
      <c r="I1092" s="527"/>
      <c r="J1092" s="314"/>
      <c r="K1092" s="571"/>
      <c r="L1092" s="572"/>
      <c r="M1092" s="221" t="str">
        <f t="shared" si="180"/>
        <v/>
      </c>
      <c r="N1092" s="62" t="str">
        <f t="shared" si="183"/>
        <v/>
      </c>
      <c r="O1092" s="119"/>
      <c r="P1092" s="64" t="str">
        <f t="shared" si="177"/>
        <v/>
      </c>
      <c r="Q1092" s="65"/>
      <c r="R1092" s="66"/>
      <c r="S1092" s="67" t="str">
        <f t="shared" si="178"/>
        <v/>
      </c>
      <c r="T1092" s="68" t="str">
        <f t="shared" si="181"/>
        <v>Sin Iniciar</v>
      </c>
      <c r="U1092" s="650" t="str">
        <f t="shared" si="182"/>
        <v>6</v>
      </c>
      <c r="V1092" s="120"/>
      <c r="W1092" s="71">
        <f t="shared" si="179"/>
        <v>1</v>
      </c>
      <c r="X1092" s="703"/>
    </row>
    <row r="1093" spans="1:24" s="5" customFormat="1" ht="29.25" hidden="1" customHeight="1" outlineLevel="2" thickBot="1" x14ac:dyDescent="0.3">
      <c r="A1093" s="763"/>
      <c r="B1093" s="766"/>
      <c r="C1093" s="310" t="s">
        <v>896</v>
      </c>
      <c r="D1093" s="311"/>
      <c r="E1093" s="311"/>
      <c r="F1093" s="312"/>
      <c r="G1093" s="320" t="s">
        <v>1599</v>
      </c>
      <c r="H1093" s="310" t="s">
        <v>372</v>
      </c>
      <c r="I1093" s="527"/>
      <c r="J1093" s="314">
        <v>10</v>
      </c>
      <c r="K1093" s="571"/>
      <c r="L1093" s="572"/>
      <c r="M1093" s="221" t="str">
        <f t="shared" si="180"/>
        <v/>
      </c>
      <c r="N1093" s="62" t="str">
        <f t="shared" si="183"/>
        <v/>
      </c>
      <c r="O1093" s="119"/>
      <c r="P1093" s="64" t="str">
        <f t="shared" si="177"/>
        <v/>
      </c>
      <c r="Q1093" s="65"/>
      <c r="R1093" s="66"/>
      <c r="S1093" s="67" t="str">
        <f t="shared" si="178"/>
        <v/>
      </c>
      <c r="T1093" s="68" t="str">
        <f t="shared" si="181"/>
        <v>Sin Iniciar</v>
      </c>
      <c r="U1093" s="650" t="str">
        <f t="shared" si="182"/>
        <v>6</v>
      </c>
      <c r="V1093" s="120"/>
      <c r="W1093" s="71">
        <f t="shared" si="179"/>
        <v>1</v>
      </c>
      <c r="X1093" s="703"/>
    </row>
    <row r="1094" spans="1:24" s="5" customFormat="1" ht="29.25" hidden="1" customHeight="1" outlineLevel="2" thickBot="1" x14ac:dyDescent="0.3">
      <c r="A1094" s="763"/>
      <c r="B1094" s="766"/>
      <c r="C1094" s="310" t="s">
        <v>896</v>
      </c>
      <c r="D1094" s="311"/>
      <c r="E1094" s="311"/>
      <c r="F1094" s="312"/>
      <c r="G1094" s="320" t="s">
        <v>1600</v>
      </c>
      <c r="H1094" s="310" t="s">
        <v>372</v>
      </c>
      <c r="I1094" s="527"/>
      <c r="J1094" s="314">
        <v>50</v>
      </c>
      <c r="K1094" s="571"/>
      <c r="L1094" s="572"/>
      <c r="M1094" s="221" t="str">
        <f t="shared" si="180"/>
        <v/>
      </c>
      <c r="N1094" s="62" t="str">
        <f t="shared" si="183"/>
        <v/>
      </c>
      <c r="O1094" s="119"/>
      <c r="P1094" s="64" t="str">
        <f t="shared" si="177"/>
        <v/>
      </c>
      <c r="Q1094" s="65"/>
      <c r="R1094" s="66"/>
      <c r="S1094" s="67" t="str">
        <f t="shared" si="178"/>
        <v/>
      </c>
      <c r="T1094" s="68" t="str">
        <f t="shared" si="181"/>
        <v>Sin Iniciar</v>
      </c>
      <c r="U1094" s="650" t="str">
        <f t="shared" si="182"/>
        <v>6</v>
      </c>
      <c r="V1094" s="120"/>
      <c r="W1094" s="71">
        <f t="shared" si="179"/>
        <v>1</v>
      </c>
      <c r="X1094" s="703"/>
    </row>
    <row r="1095" spans="1:24" s="5" customFormat="1" ht="29.25" hidden="1" customHeight="1" outlineLevel="2" thickBot="1" x14ac:dyDescent="0.3">
      <c r="A1095" s="763"/>
      <c r="B1095" s="766"/>
      <c r="C1095" s="310" t="s">
        <v>896</v>
      </c>
      <c r="D1095" s="311"/>
      <c r="E1095" s="311"/>
      <c r="F1095" s="312"/>
      <c r="G1095" s="320" t="s">
        <v>1601</v>
      </c>
      <c r="H1095" s="310" t="s">
        <v>372</v>
      </c>
      <c r="I1095" s="527"/>
      <c r="J1095" s="314">
        <v>40</v>
      </c>
      <c r="K1095" s="571"/>
      <c r="L1095" s="572"/>
      <c r="M1095" s="221" t="str">
        <f t="shared" si="180"/>
        <v/>
      </c>
      <c r="N1095" s="62" t="str">
        <f t="shared" si="183"/>
        <v/>
      </c>
      <c r="O1095" s="119"/>
      <c r="P1095" s="64" t="str">
        <f t="shared" si="177"/>
        <v/>
      </c>
      <c r="Q1095" s="65"/>
      <c r="R1095" s="66"/>
      <c r="S1095" s="67" t="str">
        <f t="shared" si="178"/>
        <v/>
      </c>
      <c r="T1095" s="68" t="str">
        <f t="shared" si="181"/>
        <v>Sin Iniciar</v>
      </c>
      <c r="U1095" s="650" t="str">
        <f t="shared" si="182"/>
        <v>6</v>
      </c>
      <c r="V1095" s="120"/>
      <c r="W1095" s="71">
        <f t="shared" si="179"/>
        <v>1</v>
      </c>
      <c r="X1095" s="703"/>
    </row>
    <row r="1096" spans="1:24" s="5" customFormat="1" ht="29.25" hidden="1" customHeight="1" outlineLevel="2" thickBot="1" x14ac:dyDescent="0.3">
      <c r="A1096" s="763"/>
      <c r="B1096" s="766"/>
      <c r="C1096" s="310" t="s">
        <v>896</v>
      </c>
      <c r="D1096" s="311"/>
      <c r="E1096" s="311"/>
      <c r="F1096" s="312"/>
      <c r="G1096" s="320" t="s">
        <v>1602</v>
      </c>
      <c r="H1096" s="310" t="s">
        <v>372</v>
      </c>
      <c r="I1096" s="527"/>
      <c r="J1096" s="314">
        <v>30</v>
      </c>
      <c r="K1096" s="571"/>
      <c r="L1096" s="572"/>
      <c r="M1096" s="221" t="str">
        <f t="shared" si="180"/>
        <v/>
      </c>
      <c r="N1096" s="62" t="str">
        <f t="shared" si="183"/>
        <v/>
      </c>
      <c r="O1096" s="119"/>
      <c r="P1096" s="64" t="str">
        <f t="shared" si="177"/>
        <v/>
      </c>
      <c r="Q1096" s="65"/>
      <c r="R1096" s="66"/>
      <c r="S1096" s="67" t="str">
        <f t="shared" si="178"/>
        <v/>
      </c>
      <c r="T1096" s="68" t="str">
        <f t="shared" si="181"/>
        <v>Sin Iniciar</v>
      </c>
      <c r="U1096" s="650" t="str">
        <f t="shared" si="182"/>
        <v>6</v>
      </c>
      <c r="V1096" s="120"/>
      <c r="W1096" s="71">
        <f t="shared" si="179"/>
        <v>1</v>
      </c>
      <c r="X1096" s="703"/>
    </row>
    <row r="1097" spans="1:24" s="5" customFormat="1" ht="29.25" hidden="1" customHeight="1" outlineLevel="2" thickBot="1" x14ac:dyDescent="0.3">
      <c r="A1097" s="763"/>
      <c r="B1097" s="766"/>
      <c r="C1097" s="310" t="s">
        <v>896</v>
      </c>
      <c r="D1097" s="311"/>
      <c r="E1097" s="311"/>
      <c r="F1097" s="312"/>
      <c r="G1097" s="320" t="s">
        <v>1603</v>
      </c>
      <c r="H1097" s="310" t="s">
        <v>372</v>
      </c>
      <c r="I1097" s="527"/>
      <c r="J1097" s="314">
        <v>100</v>
      </c>
      <c r="K1097" s="571"/>
      <c r="L1097" s="572"/>
      <c r="M1097" s="221" t="str">
        <f t="shared" si="180"/>
        <v/>
      </c>
      <c r="N1097" s="62" t="str">
        <f t="shared" si="183"/>
        <v/>
      </c>
      <c r="O1097" s="119"/>
      <c r="P1097" s="64" t="str">
        <f t="shared" ref="P1097:P1160" si="184">+IF(N1097="","",IFERROR(IF(MONTH($C$2)&lt;MONTH(D1097),"",IF(E1097&lt;$C$2,1,IF(D1097&lt;$C$2,($C$2-D1097)/(E1097-D1097),0))),0))</f>
        <v/>
      </c>
      <c r="Q1097" s="65"/>
      <c r="R1097" s="66"/>
      <c r="S1097" s="67" t="str">
        <f t="shared" ref="S1097:S1160" si="185">IF(P1097="","",IF(Q1097&gt;P1097,1,(Q1097/P1097)))</f>
        <v/>
      </c>
      <c r="T1097" s="68" t="str">
        <f t="shared" si="181"/>
        <v>Sin Iniciar</v>
      </c>
      <c r="U1097" s="650" t="str">
        <f t="shared" si="182"/>
        <v>6</v>
      </c>
      <c r="V1097" s="120"/>
      <c r="W1097" s="71">
        <f t="shared" si="179"/>
        <v>1</v>
      </c>
      <c r="X1097" s="703"/>
    </row>
    <row r="1098" spans="1:24" s="5" customFormat="1" ht="29.25" hidden="1" customHeight="1" outlineLevel="2" thickBot="1" x14ac:dyDescent="0.3">
      <c r="A1098" s="763"/>
      <c r="B1098" s="766"/>
      <c r="C1098" s="310" t="s">
        <v>896</v>
      </c>
      <c r="D1098" s="311"/>
      <c r="E1098" s="311"/>
      <c r="F1098" s="312"/>
      <c r="G1098" s="320" t="s">
        <v>1604</v>
      </c>
      <c r="H1098" s="310" t="s">
        <v>372</v>
      </c>
      <c r="I1098" s="527"/>
      <c r="J1098" s="314">
        <v>12</v>
      </c>
      <c r="K1098" s="571"/>
      <c r="L1098" s="572"/>
      <c r="M1098" s="221" t="str">
        <f t="shared" si="180"/>
        <v/>
      </c>
      <c r="N1098" s="62" t="str">
        <f t="shared" si="183"/>
        <v/>
      </c>
      <c r="O1098" s="119"/>
      <c r="P1098" s="64" t="str">
        <f t="shared" si="184"/>
        <v/>
      </c>
      <c r="Q1098" s="65"/>
      <c r="R1098" s="66"/>
      <c r="S1098" s="67" t="str">
        <f t="shared" si="185"/>
        <v/>
      </c>
      <c r="T1098" s="68" t="str">
        <f t="shared" si="181"/>
        <v>Sin Iniciar</v>
      </c>
      <c r="U1098" s="650" t="str">
        <f t="shared" si="182"/>
        <v>6</v>
      </c>
      <c r="V1098" s="120"/>
      <c r="W1098" s="71">
        <f t="shared" si="179"/>
        <v>1</v>
      </c>
      <c r="X1098" s="703"/>
    </row>
    <row r="1099" spans="1:24" s="5" customFormat="1" ht="29.25" hidden="1" customHeight="1" outlineLevel="2" thickBot="1" x14ac:dyDescent="0.3">
      <c r="A1099" s="763"/>
      <c r="B1099" s="766"/>
      <c r="C1099" s="310" t="s">
        <v>896</v>
      </c>
      <c r="D1099" s="311"/>
      <c r="E1099" s="311"/>
      <c r="F1099" s="312"/>
      <c r="G1099" s="320" t="s">
        <v>1605</v>
      </c>
      <c r="H1099" s="310" t="s">
        <v>372</v>
      </c>
      <c r="I1099" s="527"/>
      <c r="J1099" s="314">
        <v>40</v>
      </c>
      <c r="K1099" s="571"/>
      <c r="L1099" s="572"/>
      <c r="M1099" s="221" t="str">
        <f t="shared" si="180"/>
        <v/>
      </c>
      <c r="N1099" s="62" t="str">
        <f t="shared" si="183"/>
        <v/>
      </c>
      <c r="O1099" s="119"/>
      <c r="P1099" s="64" t="str">
        <f t="shared" si="184"/>
        <v/>
      </c>
      <c r="Q1099" s="65"/>
      <c r="R1099" s="66"/>
      <c r="S1099" s="67" t="str">
        <f t="shared" si="185"/>
        <v/>
      </c>
      <c r="T1099" s="68" t="str">
        <f t="shared" si="181"/>
        <v>Sin Iniciar</v>
      </c>
      <c r="U1099" s="650" t="str">
        <f t="shared" si="182"/>
        <v>6</v>
      </c>
      <c r="V1099" s="120"/>
      <c r="W1099" s="71">
        <f t="shared" si="179"/>
        <v>1</v>
      </c>
      <c r="X1099" s="703"/>
    </row>
    <row r="1100" spans="1:24" s="5" customFormat="1" ht="29.25" hidden="1" customHeight="1" outlineLevel="2" thickBot="1" x14ac:dyDescent="0.3">
      <c r="A1100" s="763"/>
      <c r="B1100" s="766"/>
      <c r="C1100" s="310" t="s">
        <v>896</v>
      </c>
      <c r="D1100" s="311"/>
      <c r="E1100" s="311"/>
      <c r="F1100" s="312"/>
      <c r="G1100" s="320" t="s">
        <v>1606</v>
      </c>
      <c r="H1100" s="310" t="s">
        <v>372</v>
      </c>
      <c r="I1100" s="527"/>
      <c r="J1100" s="314">
        <v>2</v>
      </c>
      <c r="K1100" s="571"/>
      <c r="L1100" s="572"/>
      <c r="M1100" s="221" t="str">
        <f t="shared" si="180"/>
        <v/>
      </c>
      <c r="N1100" s="62" t="str">
        <f t="shared" si="183"/>
        <v/>
      </c>
      <c r="O1100" s="119"/>
      <c r="P1100" s="64" t="str">
        <f t="shared" si="184"/>
        <v/>
      </c>
      <c r="Q1100" s="65"/>
      <c r="R1100" s="66"/>
      <c r="S1100" s="67" t="str">
        <f t="shared" si="185"/>
        <v/>
      </c>
      <c r="T1100" s="68" t="str">
        <f t="shared" si="181"/>
        <v>Sin Iniciar</v>
      </c>
      <c r="U1100" s="650" t="str">
        <f t="shared" si="182"/>
        <v>6</v>
      </c>
      <c r="V1100" s="120"/>
      <c r="W1100" s="71">
        <f t="shared" si="179"/>
        <v>1</v>
      </c>
      <c r="X1100" s="703"/>
    </row>
    <row r="1101" spans="1:24" s="5" customFormat="1" ht="29.25" hidden="1" customHeight="1" outlineLevel="2" thickBot="1" x14ac:dyDescent="0.3">
      <c r="A1101" s="763"/>
      <c r="B1101" s="766"/>
      <c r="C1101" s="310" t="s">
        <v>896</v>
      </c>
      <c r="D1101" s="311"/>
      <c r="E1101" s="311"/>
      <c r="F1101" s="312"/>
      <c r="G1101" s="320" t="s">
        <v>1607</v>
      </c>
      <c r="H1101" s="310" t="s">
        <v>372</v>
      </c>
      <c r="I1101" s="527"/>
      <c r="J1101" s="314">
        <v>100</v>
      </c>
      <c r="K1101" s="571"/>
      <c r="L1101" s="572"/>
      <c r="M1101" s="221" t="str">
        <f t="shared" si="180"/>
        <v/>
      </c>
      <c r="N1101" s="62" t="str">
        <f t="shared" si="183"/>
        <v/>
      </c>
      <c r="O1101" s="119"/>
      <c r="P1101" s="64" t="str">
        <f t="shared" si="184"/>
        <v/>
      </c>
      <c r="Q1101" s="65"/>
      <c r="R1101" s="66"/>
      <c r="S1101" s="67" t="str">
        <f t="shared" si="185"/>
        <v/>
      </c>
      <c r="T1101" s="68" t="str">
        <f t="shared" si="181"/>
        <v>Sin Iniciar</v>
      </c>
      <c r="U1101" s="650" t="str">
        <f t="shared" si="182"/>
        <v>6</v>
      </c>
      <c r="V1101" s="120"/>
      <c r="W1101" s="71">
        <f t="shared" si="179"/>
        <v>1</v>
      </c>
      <c r="X1101" s="703"/>
    </row>
    <row r="1102" spans="1:24" s="5" customFormat="1" ht="29.25" hidden="1" customHeight="1" outlineLevel="2" thickBot="1" x14ac:dyDescent="0.3">
      <c r="A1102" s="763"/>
      <c r="B1102" s="766"/>
      <c r="C1102" s="310" t="s">
        <v>896</v>
      </c>
      <c r="D1102" s="311"/>
      <c r="E1102" s="311"/>
      <c r="F1102" s="312"/>
      <c r="G1102" s="320" t="s">
        <v>1608</v>
      </c>
      <c r="H1102" s="310" t="s">
        <v>372</v>
      </c>
      <c r="I1102" s="527"/>
      <c r="J1102" s="314">
        <v>100</v>
      </c>
      <c r="K1102" s="571"/>
      <c r="L1102" s="572"/>
      <c r="M1102" s="221" t="str">
        <f t="shared" si="180"/>
        <v/>
      </c>
      <c r="N1102" s="62" t="str">
        <f t="shared" si="183"/>
        <v/>
      </c>
      <c r="O1102" s="119"/>
      <c r="P1102" s="64" t="str">
        <f t="shared" si="184"/>
        <v/>
      </c>
      <c r="Q1102" s="65"/>
      <c r="R1102" s="66"/>
      <c r="S1102" s="67" t="str">
        <f t="shared" si="185"/>
        <v/>
      </c>
      <c r="T1102" s="68" t="str">
        <f t="shared" si="181"/>
        <v>Sin Iniciar</v>
      </c>
      <c r="U1102" s="650" t="str">
        <f t="shared" si="182"/>
        <v>6</v>
      </c>
      <c r="V1102" s="120"/>
      <c r="W1102" s="71">
        <f t="shared" si="179"/>
        <v>1</v>
      </c>
      <c r="X1102" s="703"/>
    </row>
    <row r="1103" spans="1:24" s="5" customFormat="1" ht="29.25" hidden="1" customHeight="1" outlineLevel="2" thickBot="1" x14ac:dyDescent="0.3">
      <c r="A1103" s="763"/>
      <c r="B1103" s="766"/>
      <c r="C1103" s="310" t="s">
        <v>896</v>
      </c>
      <c r="D1103" s="311"/>
      <c r="E1103" s="311"/>
      <c r="F1103" s="312"/>
      <c r="G1103" s="320" t="s">
        <v>1609</v>
      </c>
      <c r="H1103" s="310" t="s">
        <v>372</v>
      </c>
      <c r="I1103" s="527"/>
      <c r="J1103" s="314">
        <v>12</v>
      </c>
      <c r="K1103" s="571"/>
      <c r="L1103" s="572"/>
      <c r="M1103" s="221" t="str">
        <f t="shared" si="180"/>
        <v/>
      </c>
      <c r="N1103" s="62" t="str">
        <f t="shared" si="183"/>
        <v/>
      </c>
      <c r="O1103" s="119"/>
      <c r="P1103" s="64" t="str">
        <f t="shared" si="184"/>
        <v/>
      </c>
      <c r="Q1103" s="65"/>
      <c r="R1103" s="66"/>
      <c r="S1103" s="67" t="str">
        <f t="shared" si="185"/>
        <v/>
      </c>
      <c r="T1103" s="68" t="str">
        <f t="shared" si="181"/>
        <v>Sin Iniciar</v>
      </c>
      <c r="U1103" s="650" t="str">
        <f t="shared" si="182"/>
        <v>6</v>
      </c>
      <c r="V1103" s="120"/>
      <c r="W1103" s="71">
        <f t="shared" si="179"/>
        <v>1</v>
      </c>
      <c r="X1103" s="703"/>
    </row>
    <row r="1104" spans="1:24" s="5" customFormat="1" ht="29.25" hidden="1" customHeight="1" outlineLevel="2" thickBot="1" x14ac:dyDescent="0.3">
      <c r="A1104" s="763"/>
      <c r="B1104" s="766"/>
      <c r="C1104" s="310" t="s">
        <v>896</v>
      </c>
      <c r="D1104" s="311"/>
      <c r="E1104" s="311"/>
      <c r="F1104" s="312"/>
      <c r="G1104" s="320" t="s">
        <v>1610</v>
      </c>
      <c r="H1104" s="310" t="s">
        <v>372</v>
      </c>
      <c r="I1104" s="527"/>
      <c r="J1104" s="314">
        <v>20</v>
      </c>
      <c r="K1104" s="571"/>
      <c r="L1104" s="572"/>
      <c r="M1104" s="221" t="str">
        <f t="shared" si="180"/>
        <v/>
      </c>
      <c r="N1104" s="62" t="str">
        <f t="shared" si="183"/>
        <v/>
      </c>
      <c r="O1104" s="119"/>
      <c r="P1104" s="64" t="str">
        <f t="shared" si="184"/>
        <v/>
      </c>
      <c r="Q1104" s="65"/>
      <c r="R1104" s="66"/>
      <c r="S1104" s="67" t="str">
        <f t="shared" si="185"/>
        <v/>
      </c>
      <c r="T1104" s="68" t="str">
        <f t="shared" si="181"/>
        <v>Sin Iniciar</v>
      </c>
      <c r="U1104" s="650" t="str">
        <f t="shared" si="182"/>
        <v>6</v>
      </c>
      <c r="V1104" s="120"/>
      <c r="W1104" s="71">
        <f t="shared" si="179"/>
        <v>1</v>
      </c>
      <c r="X1104" s="703"/>
    </row>
    <row r="1105" spans="1:24" s="5" customFormat="1" ht="29.25" hidden="1" customHeight="1" outlineLevel="2" thickBot="1" x14ac:dyDescent="0.3">
      <c r="A1105" s="763"/>
      <c r="B1105" s="766"/>
      <c r="C1105" s="310" t="s">
        <v>896</v>
      </c>
      <c r="D1105" s="311"/>
      <c r="E1105" s="311"/>
      <c r="F1105" s="312"/>
      <c r="G1105" s="320" t="s">
        <v>1611</v>
      </c>
      <c r="H1105" s="310" t="s">
        <v>372</v>
      </c>
      <c r="I1105" s="527"/>
      <c r="J1105" s="314">
        <v>100</v>
      </c>
      <c r="K1105" s="571"/>
      <c r="L1105" s="572"/>
      <c r="M1105" s="221" t="str">
        <f t="shared" si="180"/>
        <v/>
      </c>
      <c r="N1105" s="62" t="str">
        <f t="shared" si="183"/>
        <v/>
      </c>
      <c r="O1105" s="119"/>
      <c r="P1105" s="64" t="str">
        <f t="shared" si="184"/>
        <v/>
      </c>
      <c r="Q1105" s="65"/>
      <c r="R1105" s="66"/>
      <c r="S1105" s="67" t="str">
        <f t="shared" si="185"/>
        <v/>
      </c>
      <c r="T1105" s="68" t="str">
        <f t="shared" si="181"/>
        <v>Sin Iniciar</v>
      </c>
      <c r="U1105" s="650" t="str">
        <f t="shared" si="182"/>
        <v>6</v>
      </c>
      <c r="V1105" s="120"/>
      <c r="W1105" s="71">
        <f t="shared" si="179"/>
        <v>1</v>
      </c>
      <c r="X1105" s="703"/>
    </row>
    <row r="1106" spans="1:24" s="5" customFormat="1" ht="29.25" hidden="1" customHeight="1" outlineLevel="2" thickBot="1" x14ac:dyDescent="0.3">
      <c r="A1106" s="763"/>
      <c r="B1106" s="766"/>
      <c r="C1106" s="310" t="s">
        <v>896</v>
      </c>
      <c r="D1106" s="311"/>
      <c r="E1106" s="311"/>
      <c r="F1106" s="312"/>
      <c r="G1106" s="320" t="s">
        <v>1612</v>
      </c>
      <c r="H1106" s="310" t="s">
        <v>372</v>
      </c>
      <c r="I1106" s="527"/>
      <c r="J1106" s="314">
        <v>100</v>
      </c>
      <c r="K1106" s="571"/>
      <c r="L1106" s="572"/>
      <c r="M1106" s="221" t="str">
        <f t="shared" si="180"/>
        <v/>
      </c>
      <c r="N1106" s="62" t="str">
        <f t="shared" si="183"/>
        <v/>
      </c>
      <c r="O1106" s="119"/>
      <c r="P1106" s="64" t="str">
        <f t="shared" si="184"/>
        <v/>
      </c>
      <c r="Q1106" s="65"/>
      <c r="R1106" s="66"/>
      <c r="S1106" s="67" t="str">
        <f t="shared" si="185"/>
        <v/>
      </c>
      <c r="T1106" s="68" t="str">
        <f t="shared" si="181"/>
        <v>Sin Iniciar</v>
      </c>
      <c r="U1106" s="650" t="str">
        <f t="shared" si="182"/>
        <v>6</v>
      </c>
      <c r="V1106" s="120"/>
      <c r="W1106" s="71">
        <f t="shared" si="179"/>
        <v>1</v>
      </c>
      <c r="X1106" s="703"/>
    </row>
    <row r="1107" spans="1:24" s="5" customFormat="1" ht="29.25" hidden="1" customHeight="1" outlineLevel="2" thickBot="1" x14ac:dyDescent="0.3">
      <c r="A1107" s="763"/>
      <c r="B1107" s="766"/>
      <c r="C1107" s="310" t="s">
        <v>896</v>
      </c>
      <c r="D1107" s="311"/>
      <c r="E1107" s="311"/>
      <c r="F1107" s="312"/>
      <c r="G1107" s="320" t="s">
        <v>1613</v>
      </c>
      <c r="H1107" s="310" t="s">
        <v>372</v>
      </c>
      <c r="I1107" s="527"/>
      <c r="J1107" s="314">
        <v>100</v>
      </c>
      <c r="K1107" s="571"/>
      <c r="L1107" s="572"/>
      <c r="M1107" s="221" t="str">
        <f t="shared" si="180"/>
        <v/>
      </c>
      <c r="N1107" s="62" t="str">
        <f t="shared" si="183"/>
        <v/>
      </c>
      <c r="O1107" s="119"/>
      <c r="P1107" s="64" t="str">
        <f t="shared" si="184"/>
        <v/>
      </c>
      <c r="Q1107" s="65"/>
      <c r="R1107" s="66"/>
      <c r="S1107" s="67" t="str">
        <f t="shared" si="185"/>
        <v/>
      </c>
      <c r="T1107" s="68" t="str">
        <f t="shared" si="181"/>
        <v>Sin Iniciar</v>
      </c>
      <c r="U1107" s="650" t="str">
        <f t="shared" si="182"/>
        <v>6</v>
      </c>
      <c r="V1107" s="120"/>
      <c r="W1107" s="71">
        <f t="shared" si="179"/>
        <v>1</v>
      </c>
      <c r="X1107" s="703"/>
    </row>
    <row r="1108" spans="1:24" s="5" customFormat="1" ht="29.25" hidden="1" customHeight="1" outlineLevel="2" thickBot="1" x14ac:dyDescent="0.3">
      <c r="A1108" s="763"/>
      <c r="B1108" s="766"/>
      <c r="C1108" s="310" t="s">
        <v>896</v>
      </c>
      <c r="D1108" s="311"/>
      <c r="E1108" s="311"/>
      <c r="F1108" s="312"/>
      <c r="G1108" s="320" t="s">
        <v>1614</v>
      </c>
      <c r="H1108" s="310" t="s">
        <v>372</v>
      </c>
      <c r="I1108" s="527"/>
      <c r="J1108" s="314">
        <v>100</v>
      </c>
      <c r="K1108" s="571"/>
      <c r="L1108" s="572"/>
      <c r="M1108" s="221" t="str">
        <f t="shared" si="180"/>
        <v/>
      </c>
      <c r="N1108" s="62" t="str">
        <f t="shared" si="183"/>
        <v/>
      </c>
      <c r="O1108" s="119"/>
      <c r="P1108" s="64" t="str">
        <f t="shared" si="184"/>
        <v/>
      </c>
      <c r="Q1108" s="65"/>
      <c r="R1108" s="66"/>
      <c r="S1108" s="67" t="str">
        <f t="shared" si="185"/>
        <v/>
      </c>
      <c r="T1108" s="68" t="str">
        <f t="shared" si="181"/>
        <v>Sin Iniciar</v>
      </c>
      <c r="U1108" s="650" t="str">
        <f t="shared" si="182"/>
        <v>6</v>
      </c>
      <c r="V1108" s="120"/>
      <c r="W1108" s="71">
        <f t="shared" si="179"/>
        <v>1</v>
      </c>
      <c r="X1108" s="703"/>
    </row>
    <row r="1109" spans="1:24" s="5" customFormat="1" ht="29.25" hidden="1" customHeight="1" outlineLevel="2" thickBot="1" x14ac:dyDescent="0.3">
      <c r="A1109" s="763"/>
      <c r="B1109" s="766"/>
      <c r="C1109" s="310" t="s">
        <v>896</v>
      </c>
      <c r="D1109" s="311"/>
      <c r="E1109" s="311"/>
      <c r="F1109" s="312"/>
      <c r="G1109" s="320" t="s">
        <v>1615</v>
      </c>
      <c r="H1109" s="310" t="s">
        <v>372</v>
      </c>
      <c r="I1109" s="527"/>
      <c r="J1109" s="314">
        <v>20</v>
      </c>
      <c r="K1109" s="571"/>
      <c r="L1109" s="572"/>
      <c r="M1109" s="221" t="str">
        <f t="shared" si="180"/>
        <v/>
      </c>
      <c r="N1109" s="62" t="str">
        <f t="shared" si="183"/>
        <v/>
      </c>
      <c r="O1109" s="119"/>
      <c r="P1109" s="64" t="str">
        <f t="shared" si="184"/>
        <v/>
      </c>
      <c r="Q1109" s="65"/>
      <c r="R1109" s="66"/>
      <c r="S1109" s="67" t="str">
        <f t="shared" si="185"/>
        <v/>
      </c>
      <c r="T1109" s="68" t="str">
        <f t="shared" si="181"/>
        <v>Sin Iniciar</v>
      </c>
      <c r="U1109" s="650" t="str">
        <f t="shared" si="182"/>
        <v>6</v>
      </c>
      <c r="V1109" s="120"/>
      <c r="W1109" s="71">
        <f t="shared" si="179"/>
        <v>1</v>
      </c>
      <c r="X1109" s="703"/>
    </row>
    <row r="1110" spans="1:24" s="5" customFormat="1" ht="29.25" hidden="1" customHeight="1" outlineLevel="2" thickBot="1" x14ac:dyDescent="0.3">
      <c r="A1110" s="763"/>
      <c r="B1110" s="766"/>
      <c r="C1110" s="310" t="s">
        <v>896</v>
      </c>
      <c r="D1110" s="311"/>
      <c r="E1110" s="311"/>
      <c r="F1110" s="312"/>
      <c r="G1110" s="320" t="s">
        <v>1616</v>
      </c>
      <c r="H1110" s="310" t="s">
        <v>372</v>
      </c>
      <c r="I1110" s="527"/>
      <c r="J1110" s="314">
        <v>20</v>
      </c>
      <c r="K1110" s="571"/>
      <c r="L1110" s="572"/>
      <c r="M1110" s="221" t="str">
        <f t="shared" si="180"/>
        <v/>
      </c>
      <c r="N1110" s="62" t="str">
        <f t="shared" si="183"/>
        <v/>
      </c>
      <c r="O1110" s="119"/>
      <c r="P1110" s="64" t="str">
        <f t="shared" si="184"/>
        <v/>
      </c>
      <c r="Q1110" s="65"/>
      <c r="R1110" s="66"/>
      <c r="S1110" s="67" t="str">
        <f t="shared" si="185"/>
        <v/>
      </c>
      <c r="T1110" s="68" t="str">
        <f t="shared" si="181"/>
        <v>Sin Iniciar</v>
      </c>
      <c r="U1110" s="650" t="str">
        <f t="shared" si="182"/>
        <v>6</v>
      </c>
      <c r="V1110" s="120"/>
      <c r="W1110" s="71">
        <f t="shared" si="179"/>
        <v>1</v>
      </c>
      <c r="X1110" s="703"/>
    </row>
    <row r="1111" spans="1:24" s="5" customFormat="1" ht="29.25" hidden="1" customHeight="1" outlineLevel="2" thickBot="1" x14ac:dyDescent="0.3">
      <c r="A1111" s="763"/>
      <c r="B1111" s="766"/>
      <c r="C1111" s="310" t="s">
        <v>896</v>
      </c>
      <c r="D1111" s="311"/>
      <c r="E1111" s="311"/>
      <c r="F1111" s="312"/>
      <c r="G1111" s="320" t="s">
        <v>1617</v>
      </c>
      <c r="H1111" s="310" t="s">
        <v>372</v>
      </c>
      <c r="I1111" s="527"/>
      <c r="J1111" s="314">
        <v>20</v>
      </c>
      <c r="K1111" s="571"/>
      <c r="L1111" s="572"/>
      <c r="M1111" s="221" t="str">
        <f t="shared" si="180"/>
        <v/>
      </c>
      <c r="N1111" s="62" t="str">
        <f t="shared" si="183"/>
        <v/>
      </c>
      <c r="O1111" s="119"/>
      <c r="P1111" s="64" t="str">
        <f t="shared" si="184"/>
        <v/>
      </c>
      <c r="Q1111" s="65"/>
      <c r="R1111" s="66"/>
      <c r="S1111" s="67" t="str">
        <f t="shared" si="185"/>
        <v/>
      </c>
      <c r="T1111" s="68" t="str">
        <f t="shared" si="181"/>
        <v>Sin Iniciar</v>
      </c>
      <c r="U1111" s="650" t="str">
        <f t="shared" si="182"/>
        <v>6</v>
      </c>
      <c r="V1111" s="120"/>
      <c r="W1111" s="71">
        <f t="shared" si="179"/>
        <v>1</v>
      </c>
      <c r="X1111" s="703"/>
    </row>
    <row r="1112" spans="1:24" s="5" customFormat="1" ht="29.25" hidden="1" customHeight="1" outlineLevel="2" thickBot="1" x14ac:dyDescent="0.3">
      <c r="A1112" s="763"/>
      <c r="B1112" s="766"/>
      <c r="C1112" s="310" t="s">
        <v>896</v>
      </c>
      <c r="D1112" s="311"/>
      <c r="E1112" s="311"/>
      <c r="F1112" s="312"/>
      <c r="G1112" s="320" t="s">
        <v>1618</v>
      </c>
      <c r="H1112" s="310" t="s">
        <v>372</v>
      </c>
      <c r="I1112" s="527"/>
      <c r="J1112" s="314">
        <v>15</v>
      </c>
      <c r="K1112" s="571"/>
      <c r="L1112" s="572"/>
      <c r="M1112" s="221" t="str">
        <f t="shared" si="180"/>
        <v/>
      </c>
      <c r="N1112" s="62" t="str">
        <f t="shared" si="183"/>
        <v/>
      </c>
      <c r="O1112" s="119"/>
      <c r="P1112" s="64" t="str">
        <f t="shared" si="184"/>
        <v/>
      </c>
      <c r="Q1112" s="65"/>
      <c r="R1112" s="66"/>
      <c r="S1112" s="67" t="str">
        <f t="shared" si="185"/>
        <v/>
      </c>
      <c r="T1112" s="68" t="str">
        <f t="shared" si="181"/>
        <v>Sin Iniciar</v>
      </c>
      <c r="U1112" s="650" t="str">
        <f t="shared" si="182"/>
        <v>6</v>
      </c>
      <c r="V1112" s="120"/>
      <c r="W1112" s="71">
        <f t="shared" si="179"/>
        <v>1</v>
      </c>
      <c r="X1112" s="703"/>
    </row>
    <row r="1113" spans="1:24" s="5" customFormat="1" ht="29.25" hidden="1" customHeight="1" outlineLevel="2" thickBot="1" x14ac:dyDescent="0.3">
      <c r="A1113" s="763"/>
      <c r="B1113" s="766"/>
      <c r="C1113" s="310" t="s">
        <v>896</v>
      </c>
      <c r="D1113" s="311"/>
      <c r="E1113" s="311"/>
      <c r="F1113" s="312"/>
      <c r="G1113" s="320" t="s">
        <v>1619</v>
      </c>
      <c r="H1113" s="310" t="s">
        <v>372</v>
      </c>
      <c r="I1113" s="527"/>
      <c r="J1113" s="314">
        <v>5</v>
      </c>
      <c r="K1113" s="571"/>
      <c r="L1113" s="572"/>
      <c r="M1113" s="221" t="str">
        <f t="shared" si="180"/>
        <v/>
      </c>
      <c r="N1113" s="62" t="str">
        <f t="shared" si="183"/>
        <v/>
      </c>
      <c r="O1113" s="119"/>
      <c r="P1113" s="64" t="str">
        <f t="shared" si="184"/>
        <v/>
      </c>
      <c r="Q1113" s="65"/>
      <c r="R1113" s="66"/>
      <c r="S1113" s="67" t="str">
        <f t="shared" si="185"/>
        <v/>
      </c>
      <c r="T1113" s="68" t="str">
        <f t="shared" si="181"/>
        <v>Sin Iniciar</v>
      </c>
      <c r="U1113" s="650" t="str">
        <f t="shared" si="182"/>
        <v>6</v>
      </c>
      <c r="V1113" s="120"/>
      <c r="W1113" s="71">
        <f t="shared" si="179"/>
        <v>1</v>
      </c>
      <c r="X1113" s="703"/>
    </row>
    <row r="1114" spans="1:24" s="5" customFormat="1" ht="29.25" hidden="1" customHeight="1" outlineLevel="2" thickBot="1" x14ac:dyDescent="0.3">
      <c r="A1114" s="763"/>
      <c r="B1114" s="766"/>
      <c r="C1114" s="310" t="s">
        <v>896</v>
      </c>
      <c r="D1114" s="311"/>
      <c r="E1114" s="311"/>
      <c r="F1114" s="312"/>
      <c r="G1114" s="320" t="s">
        <v>1620</v>
      </c>
      <c r="H1114" s="310" t="s">
        <v>372</v>
      </c>
      <c r="I1114" s="527"/>
      <c r="J1114" s="314">
        <v>10</v>
      </c>
      <c r="K1114" s="571"/>
      <c r="L1114" s="572"/>
      <c r="M1114" s="221" t="str">
        <f t="shared" si="180"/>
        <v/>
      </c>
      <c r="N1114" s="62" t="str">
        <f t="shared" si="183"/>
        <v/>
      </c>
      <c r="O1114" s="119"/>
      <c r="P1114" s="64" t="str">
        <f t="shared" si="184"/>
        <v/>
      </c>
      <c r="Q1114" s="65"/>
      <c r="R1114" s="66"/>
      <c r="S1114" s="67" t="str">
        <f t="shared" si="185"/>
        <v/>
      </c>
      <c r="T1114" s="68" t="str">
        <f t="shared" si="181"/>
        <v>Sin Iniciar</v>
      </c>
      <c r="U1114" s="650" t="str">
        <f t="shared" si="182"/>
        <v>6</v>
      </c>
      <c r="V1114" s="120"/>
      <c r="W1114" s="71">
        <f t="shared" si="179"/>
        <v>1</v>
      </c>
      <c r="X1114" s="703"/>
    </row>
    <row r="1115" spans="1:24" s="5" customFormat="1" ht="29.25" hidden="1" customHeight="1" outlineLevel="2" thickBot="1" x14ac:dyDescent="0.3">
      <c r="A1115" s="763"/>
      <c r="B1115" s="766"/>
      <c r="C1115" s="310" t="s">
        <v>896</v>
      </c>
      <c r="D1115" s="311"/>
      <c r="E1115" s="311"/>
      <c r="F1115" s="312"/>
      <c r="G1115" s="320" t="s">
        <v>1621</v>
      </c>
      <c r="H1115" s="310" t="s">
        <v>372</v>
      </c>
      <c r="I1115" s="527"/>
      <c r="J1115" s="314">
        <v>100</v>
      </c>
      <c r="K1115" s="571"/>
      <c r="L1115" s="572"/>
      <c r="M1115" s="221" t="str">
        <f t="shared" si="180"/>
        <v/>
      </c>
      <c r="N1115" s="62" t="str">
        <f t="shared" si="183"/>
        <v/>
      </c>
      <c r="O1115" s="119"/>
      <c r="P1115" s="64" t="str">
        <f t="shared" si="184"/>
        <v/>
      </c>
      <c r="Q1115" s="65"/>
      <c r="R1115" s="66"/>
      <c r="S1115" s="67" t="str">
        <f t="shared" si="185"/>
        <v/>
      </c>
      <c r="T1115" s="68" t="str">
        <f t="shared" si="181"/>
        <v>Sin Iniciar</v>
      </c>
      <c r="U1115" s="650" t="str">
        <f t="shared" si="182"/>
        <v>6</v>
      </c>
      <c r="V1115" s="120"/>
      <c r="W1115" s="71">
        <f t="shared" ref="W1115:W1178" si="186">1-R1115</f>
        <v>1</v>
      </c>
      <c r="X1115" s="703"/>
    </row>
    <row r="1116" spans="1:24" s="5" customFormat="1" ht="29.25" hidden="1" customHeight="1" outlineLevel="2" thickBot="1" x14ac:dyDescent="0.3">
      <c r="A1116" s="763"/>
      <c r="B1116" s="766"/>
      <c r="C1116" s="310" t="s">
        <v>896</v>
      </c>
      <c r="D1116" s="311"/>
      <c r="E1116" s="311"/>
      <c r="F1116" s="312"/>
      <c r="G1116" s="320" t="s">
        <v>1622</v>
      </c>
      <c r="H1116" s="310" t="s">
        <v>372</v>
      </c>
      <c r="I1116" s="527"/>
      <c r="J1116" s="314">
        <v>30</v>
      </c>
      <c r="K1116" s="571"/>
      <c r="L1116" s="572"/>
      <c r="M1116" s="221" t="str">
        <f t="shared" si="180"/>
        <v/>
      </c>
      <c r="N1116" s="62" t="str">
        <f t="shared" si="183"/>
        <v/>
      </c>
      <c r="O1116" s="119"/>
      <c r="P1116" s="64" t="str">
        <f t="shared" si="184"/>
        <v/>
      </c>
      <c r="Q1116" s="65"/>
      <c r="R1116" s="66"/>
      <c r="S1116" s="67" t="str">
        <f t="shared" si="185"/>
        <v/>
      </c>
      <c r="T1116" s="68" t="str">
        <f t="shared" si="181"/>
        <v>Sin Iniciar</v>
      </c>
      <c r="U1116" s="650" t="str">
        <f t="shared" si="182"/>
        <v>6</v>
      </c>
      <c r="V1116" s="120"/>
      <c r="W1116" s="71">
        <f t="shared" si="186"/>
        <v>1</v>
      </c>
      <c r="X1116" s="703"/>
    </row>
    <row r="1117" spans="1:24" s="5" customFormat="1" ht="29.25" hidden="1" customHeight="1" outlineLevel="2" thickBot="1" x14ac:dyDescent="0.3">
      <c r="A1117" s="763"/>
      <c r="B1117" s="766"/>
      <c r="C1117" s="310" t="s">
        <v>896</v>
      </c>
      <c r="D1117" s="311"/>
      <c r="E1117" s="311"/>
      <c r="F1117" s="312"/>
      <c r="G1117" s="320" t="s">
        <v>1623</v>
      </c>
      <c r="H1117" s="310" t="s">
        <v>372</v>
      </c>
      <c r="I1117" s="527"/>
      <c r="J1117" s="314">
        <v>30</v>
      </c>
      <c r="K1117" s="571"/>
      <c r="L1117" s="572"/>
      <c r="M1117" s="221" t="str">
        <f t="shared" si="180"/>
        <v/>
      </c>
      <c r="N1117" s="62" t="str">
        <f t="shared" si="183"/>
        <v/>
      </c>
      <c r="O1117" s="119"/>
      <c r="P1117" s="64" t="str">
        <f t="shared" si="184"/>
        <v/>
      </c>
      <c r="Q1117" s="65"/>
      <c r="R1117" s="66"/>
      <c r="S1117" s="67" t="str">
        <f t="shared" si="185"/>
        <v/>
      </c>
      <c r="T1117" s="68" t="str">
        <f t="shared" si="181"/>
        <v>Sin Iniciar</v>
      </c>
      <c r="U1117" s="650" t="str">
        <f t="shared" si="182"/>
        <v>6</v>
      </c>
      <c r="V1117" s="120"/>
      <c r="W1117" s="71">
        <f t="shared" si="186"/>
        <v>1</v>
      </c>
      <c r="X1117" s="703"/>
    </row>
    <row r="1118" spans="1:24" s="5" customFormat="1" ht="29.25" hidden="1" customHeight="1" outlineLevel="2" thickBot="1" x14ac:dyDescent="0.3">
      <c r="A1118" s="763"/>
      <c r="B1118" s="766"/>
      <c r="C1118" s="310" t="s">
        <v>896</v>
      </c>
      <c r="D1118" s="311"/>
      <c r="E1118" s="311"/>
      <c r="F1118" s="312"/>
      <c r="G1118" s="320" t="s">
        <v>1624</v>
      </c>
      <c r="H1118" s="310" t="s">
        <v>372</v>
      </c>
      <c r="I1118" s="527"/>
      <c r="J1118" s="314">
        <v>30</v>
      </c>
      <c r="K1118" s="571"/>
      <c r="L1118" s="572"/>
      <c r="M1118" s="221" t="str">
        <f t="shared" si="180"/>
        <v/>
      </c>
      <c r="N1118" s="62" t="str">
        <f t="shared" si="183"/>
        <v/>
      </c>
      <c r="O1118" s="119"/>
      <c r="P1118" s="64" t="str">
        <f t="shared" si="184"/>
        <v/>
      </c>
      <c r="Q1118" s="65"/>
      <c r="R1118" s="66"/>
      <c r="S1118" s="67" t="str">
        <f t="shared" si="185"/>
        <v/>
      </c>
      <c r="T1118" s="68" t="str">
        <f t="shared" si="181"/>
        <v>Sin Iniciar</v>
      </c>
      <c r="U1118" s="650" t="str">
        <f t="shared" si="182"/>
        <v>6</v>
      </c>
      <c r="V1118" s="120"/>
      <c r="W1118" s="71">
        <f t="shared" si="186"/>
        <v>1</v>
      </c>
      <c r="X1118" s="703"/>
    </row>
    <row r="1119" spans="1:24" s="5" customFormat="1" ht="29.25" hidden="1" customHeight="1" outlineLevel="2" thickBot="1" x14ac:dyDescent="0.3">
      <c r="A1119" s="763"/>
      <c r="B1119" s="766"/>
      <c r="C1119" s="310" t="s">
        <v>896</v>
      </c>
      <c r="D1119" s="311"/>
      <c r="E1119" s="311"/>
      <c r="F1119" s="312"/>
      <c r="G1119" s="320" t="s">
        <v>1625</v>
      </c>
      <c r="H1119" s="310" t="s">
        <v>372</v>
      </c>
      <c r="I1119" s="527"/>
      <c r="J1119" s="314">
        <v>10</v>
      </c>
      <c r="K1119" s="571"/>
      <c r="L1119" s="572"/>
      <c r="M1119" s="221" t="str">
        <f t="shared" si="180"/>
        <v/>
      </c>
      <c r="N1119" s="62" t="str">
        <f t="shared" si="183"/>
        <v/>
      </c>
      <c r="O1119" s="119"/>
      <c r="P1119" s="64" t="str">
        <f t="shared" si="184"/>
        <v/>
      </c>
      <c r="Q1119" s="65"/>
      <c r="R1119" s="66"/>
      <c r="S1119" s="67" t="str">
        <f t="shared" si="185"/>
        <v/>
      </c>
      <c r="T1119" s="68" t="str">
        <f t="shared" si="181"/>
        <v>Sin Iniciar</v>
      </c>
      <c r="U1119" s="650" t="str">
        <f t="shared" si="182"/>
        <v>6</v>
      </c>
      <c r="V1119" s="120"/>
      <c r="W1119" s="71">
        <f t="shared" si="186"/>
        <v>1</v>
      </c>
      <c r="X1119" s="703"/>
    </row>
    <row r="1120" spans="1:24" s="5" customFormat="1" ht="29.25" hidden="1" customHeight="1" outlineLevel="2" thickBot="1" x14ac:dyDescent="0.3">
      <c r="A1120" s="763"/>
      <c r="B1120" s="766"/>
      <c r="C1120" s="310" t="s">
        <v>896</v>
      </c>
      <c r="D1120" s="311"/>
      <c r="E1120" s="311"/>
      <c r="F1120" s="312"/>
      <c r="G1120" s="320" t="s">
        <v>1626</v>
      </c>
      <c r="H1120" s="310" t="s">
        <v>372</v>
      </c>
      <c r="I1120" s="527"/>
      <c r="J1120" s="314">
        <v>50</v>
      </c>
      <c r="K1120" s="571"/>
      <c r="L1120" s="572"/>
      <c r="M1120" s="221" t="str">
        <f t="shared" si="180"/>
        <v/>
      </c>
      <c r="N1120" s="62" t="str">
        <f t="shared" si="183"/>
        <v/>
      </c>
      <c r="O1120" s="119"/>
      <c r="P1120" s="64" t="str">
        <f t="shared" si="184"/>
        <v/>
      </c>
      <c r="Q1120" s="65"/>
      <c r="R1120" s="66"/>
      <c r="S1120" s="67" t="str">
        <f t="shared" si="185"/>
        <v/>
      </c>
      <c r="T1120" s="68" t="str">
        <f t="shared" si="181"/>
        <v>Sin Iniciar</v>
      </c>
      <c r="U1120" s="650" t="str">
        <f t="shared" si="182"/>
        <v>6</v>
      </c>
      <c r="V1120" s="120"/>
      <c r="W1120" s="71">
        <f t="shared" si="186"/>
        <v>1</v>
      </c>
      <c r="X1120" s="703"/>
    </row>
    <row r="1121" spans="1:24" s="5" customFormat="1" ht="29.25" hidden="1" customHeight="1" outlineLevel="2" thickBot="1" x14ac:dyDescent="0.3">
      <c r="A1121" s="763"/>
      <c r="B1121" s="766"/>
      <c r="C1121" s="310" t="s">
        <v>896</v>
      </c>
      <c r="D1121" s="311"/>
      <c r="E1121" s="311"/>
      <c r="F1121" s="312"/>
      <c r="G1121" s="320" t="s">
        <v>1627</v>
      </c>
      <c r="H1121" s="310" t="s">
        <v>372</v>
      </c>
      <c r="I1121" s="527"/>
      <c r="J1121" s="314">
        <v>50</v>
      </c>
      <c r="K1121" s="571"/>
      <c r="L1121" s="572"/>
      <c r="M1121" s="221" t="str">
        <f t="shared" si="180"/>
        <v/>
      </c>
      <c r="N1121" s="62" t="str">
        <f t="shared" si="183"/>
        <v/>
      </c>
      <c r="O1121" s="119"/>
      <c r="P1121" s="64" t="str">
        <f t="shared" si="184"/>
        <v/>
      </c>
      <c r="Q1121" s="65"/>
      <c r="R1121" s="66"/>
      <c r="S1121" s="67" t="str">
        <f t="shared" si="185"/>
        <v/>
      </c>
      <c r="T1121" s="68" t="str">
        <f t="shared" si="181"/>
        <v>Sin Iniciar</v>
      </c>
      <c r="U1121" s="650" t="str">
        <f t="shared" si="182"/>
        <v>6</v>
      </c>
      <c r="V1121" s="120"/>
      <c r="W1121" s="71">
        <f t="shared" si="186"/>
        <v>1</v>
      </c>
      <c r="X1121" s="703"/>
    </row>
    <row r="1122" spans="1:24" s="5" customFormat="1" ht="29.25" hidden="1" customHeight="1" outlineLevel="2" thickBot="1" x14ac:dyDescent="0.3">
      <c r="A1122" s="763"/>
      <c r="B1122" s="766"/>
      <c r="C1122" s="310" t="s">
        <v>896</v>
      </c>
      <c r="D1122" s="311"/>
      <c r="E1122" s="311"/>
      <c r="F1122" s="312"/>
      <c r="G1122" s="320" t="s">
        <v>1628</v>
      </c>
      <c r="H1122" s="310" t="s">
        <v>372</v>
      </c>
      <c r="I1122" s="527"/>
      <c r="J1122" s="314">
        <v>10</v>
      </c>
      <c r="K1122" s="571"/>
      <c r="L1122" s="572"/>
      <c r="M1122" s="221" t="str">
        <f t="shared" si="180"/>
        <v/>
      </c>
      <c r="N1122" s="62" t="str">
        <f t="shared" si="183"/>
        <v/>
      </c>
      <c r="O1122" s="119"/>
      <c r="P1122" s="64" t="str">
        <f t="shared" si="184"/>
        <v/>
      </c>
      <c r="Q1122" s="65"/>
      <c r="R1122" s="66"/>
      <c r="S1122" s="67" t="str">
        <f t="shared" si="185"/>
        <v/>
      </c>
      <c r="T1122" s="68" t="str">
        <f t="shared" si="181"/>
        <v>Sin Iniciar</v>
      </c>
      <c r="U1122" s="650" t="str">
        <f t="shared" si="182"/>
        <v>6</v>
      </c>
      <c r="V1122" s="120"/>
      <c r="W1122" s="71">
        <f t="shared" si="186"/>
        <v>1</v>
      </c>
      <c r="X1122" s="703"/>
    </row>
    <row r="1123" spans="1:24" s="5" customFormat="1" ht="29.25" hidden="1" customHeight="1" outlineLevel="2" thickBot="1" x14ac:dyDescent="0.3">
      <c r="A1123" s="763"/>
      <c r="B1123" s="766"/>
      <c r="C1123" s="310" t="s">
        <v>896</v>
      </c>
      <c r="D1123" s="311"/>
      <c r="E1123" s="311"/>
      <c r="F1123" s="312"/>
      <c r="G1123" s="320" t="s">
        <v>1629</v>
      </c>
      <c r="H1123" s="310" t="s">
        <v>372</v>
      </c>
      <c r="I1123" s="527"/>
      <c r="J1123" s="314">
        <v>40</v>
      </c>
      <c r="K1123" s="571"/>
      <c r="L1123" s="572"/>
      <c r="M1123" s="221" t="str">
        <f t="shared" si="180"/>
        <v/>
      </c>
      <c r="N1123" s="62" t="str">
        <f t="shared" si="183"/>
        <v/>
      </c>
      <c r="O1123" s="119"/>
      <c r="P1123" s="64" t="str">
        <f t="shared" si="184"/>
        <v/>
      </c>
      <c r="Q1123" s="65"/>
      <c r="R1123" s="66"/>
      <c r="S1123" s="67" t="str">
        <f t="shared" si="185"/>
        <v/>
      </c>
      <c r="T1123" s="68" t="str">
        <f t="shared" si="181"/>
        <v>Sin Iniciar</v>
      </c>
      <c r="U1123" s="650" t="str">
        <f t="shared" si="182"/>
        <v>6</v>
      </c>
      <c r="V1123" s="120"/>
      <c r="W1123" s="71">
        <f t="shared" si="186"/>
        <v>1</v>
      </c>
      <c r="X1123" s="703"/>
    </row>
    <row r="1124" spans="1:24" s="5" customFormat="1" ht="29.25" hidden="1" customHeight="1" outlineLevel="2" thickBot="1" x14ac:dyDescent="0.3">
      <c r="A1124" s="763"/>
      <c r="B1124" s="766"/>
      <c r="C1124" s="310" t="s">
        <v>896</v>
      </c>
      <c r="D1124" s="311"/>
      <c r="E1124" s="311"/>
      <c r="F1124" s="312"/>
      <c r="G1124" s="320" t="s">
        <v>1630</v>
      </c>
      <c r="H1124" s="310" t="s">
        <v>372</v>
      </c>
      <c r="I1124" s="527"/>
      <c r="J1124" s="314">
        <v>40</v>
      </c>
      <c r="K1124" s="571"/>
      <c r="L1124" s="572"/>
      <c r="M1124" s="221" t="str">
        <f t="shared" si="180"/>
        <v/>
      </c>
      <c r="N1124" s="62" t="str">
        <f t="shared" si="183"/>
        <v/>
      </c>
      <c r="O1124" s="119"/>
      <c r="P1124" s="64" t="str">
        <f t="shared" si="184"/>
        <v/>
      </c>
      <c r="Q1124" s="65"/>
      <c r="R1124" s="66"/>
      <c r="S1124" s="67" t="str">
        <f t="shared" si="185"/>
        <v/>
      </c>
      <c r="T1124" s="68" t="str">
        <f t="shared" si="181"/>
        <v>Sin Iniciar</v>
      </c>
      <c r="U1124" s="650" t="str">
        <f t="shared" si="182"/>
        <v>6</v>
      </c>
      <c r="V1124" s="120"/>
      <c r="W1124" s="71">
        <f t="shared" si="186"/>
        <v>1</v>
      </c>
      <c r="X1124" s="703"/>
    </row>
    <row r="1125" spans="1:24" s="5" customFormat="1" ht="29.25" hidden="1" customHeight="1" outlineLevel="2" thickBot="1" x14ac:dyDescent="0.3">
      <c r="A1125" s="763"/>
      <c r="B1125" s="766"/>
      <c r="C1125" s="310" t="s">
        <v>896</v>
      </c>
      <c r="D1125" s="311"/>
      <c r="E1125" s="311"/>
      <c r="F1125" s="312"/>
      <c r="G1125" s="320" t="s">
        <v>1631</v>
      </c>
      <c r="H1125" s="310" t="s">
        <v>372</v>
      </c>
      <c r="I1125" s="527"/>
      <c r="J1125" s="314">
        <v>60</v>
      </c>
      <c r="K1125" s="571"/>
      <c r="L1125" s="572"/>
      <c r="M1125" s="221" t="str">
        <f t="shared" si="180"/>
        <v/>
      </c>
      <c r="N1125" s="62" t="str">
        <f t="shared" si="183"/>
        <v/>
      </c>
      <c r="O1125" s="119"/>
      <c r="P1125" s="64" t="str">
        <f t="shared" si="184"/>
        <v/>
      </c>
      <c r="Q1125" s="65"/>
      <c r="R1125" s="66"/>
      <c r="S1125" s="67" t="str">
        <f t="shared" si="185"/>
        <v/>
      </c>
      <c r="T1125" s="68" t="str">
        <f t="shared" si="181"/>
        <v>Sin Iniciar</v>
      </c>
      <c r="U1125" s="650" t="str">
        <f t="shared" si="182"/>
        <v>6</v>
      </c>
      <c r="V1125" s="120"/>
      <c r="W1125" s="71">
        <f t="shared" si="186"/>
        <v>1</v>
      </c>
      <c r="X1125" s="703"/>
    </row>
    <row r="1126" spans="1:24" s="5" customFormat="1" ht="29.25" hidden="1" customHeight="1" outlineLevel="2" thickBot="1" x14ac:dyDescent="0.3">
      <c r="A1126" s="763"/>
      <c r="B1126" s="766"/>
      <c r="C1126" s="310" t="s">
        <v>896</v>
      </c>
      <c r="D1126" s="311"/>
      <c r="E1126" s="311"/>
      <c r="F1126" s="312"/>
      <c r="G1126" s="320" t="s">
        <v>1632</v>
      </c>
      <c r="H1126" s="310" t="s">
        <v>372</v>
      </c>
      <c r="I1126" s="527"/>
      <c r="J1126" s="314">
        <v>60</v>
      </c>
      <c r="K1126" s="571"/>
      <c r="L1126" s="572"/>
      <c r="M1126" s="221" t="str">
        <f t="shared" si="180"/>
        <v/>
      </c>
      <c r="N1126" s="62" t="str">
        <f t="shared" si="183"/>
        <v/>
      </c>
      <c r="O1126" s="119"/>
      <c r="P1126" s="64" t="str">
        <f t="shared" si="184"/>
        <v/>
      </c>
      <c r="Q1126" s="65"/>
      <c r="R1126" s="66"/>
      <c r="S1126" s="67" t="str">
        <f t="shared" si="185"/>
        <v/>
      </c>
      <c r="T1126" s="68" t="str">
        <f t="shared" si="181"/>
        <v>Sin Iniciar</v>
      </c>
      <c r="U1126" s="650" t="str">
        <f t="shared" si="182"/>
        <v>6</v>
      </c>
      <c r="V1126" s="120"/>
      <c r="W1126" s="71">
        <f t="shared" si="186"/>
        <v>1</v>
      </c>
      <c r="X1126" s="703"/>
    </row>
    <row r="1127" spans="1:24" s="5" customFormat="1" ht="29.25" hidden="1" customHeight="1" outlineLevel="2" thickBot="1" x14ac:dyDescent="0.3">
      <c r="A1127" s="763"/>
      <c r="B1127" s="766"/>
      <c r="C1127" s="310" t="s">
        <v>896</v>
      </c>
      <c r="D1127" s="311"/>
      <c r="E1127" s="311"/>
      <c r="F1127" s="312"/>
      <c r="G1127" s="320" t="s">
        <v>1633</v>
      </c>
      <c r="H1127" s="310" t="s">
        <v>372</v>
      </c>
      <c r="I1127" s="527"/>
      <c r="J1127" s="314">
        <v>40</v>
      </c>
      <c r="K1127" s="571"/>
      <c r="L1127" s="572"/>
      <c r="M1127" s="221" t="str">
        <f t="shared" si="180"/>
        <v/>
      </c>
      <c r="N1127" s="62" t="str">
        <f t="shared" si="183"/>
        <v/>
      </c>
      <c r="O1127" s="119"/>
      <c r="P1127" s="64" t="str">
        <f t="shared" si="184"/>
        <v/>
      </c>
      <c r="Q1127" s="65"/>
      <c r="R1127" s="66"/>
      <c r="S1127" s="67" t="str">
        <f t="shared" si="185"/>
        <v/>
      </c>
      <c r="T1127" s="68" t="str">
        <f t="shared" si="181"/>
        <v>Sin Iniciar</v>
      </c>
      <c r="U1127" s="650" t="str">
        <f t="shared" si="182"/>
        <v>6</v>
      </c>
      <c r="V1127" s="120"/>
      <c r="W1127" s="71">
        <f t="shared" si="186"/>
        <v>1</v>
      </c>
      <c r="X1127" s="703"/>
    </row>
    <row r="1128" spans="1:24" s="5" customFormat="1" ht="29.25" hidden="1" customHeight="1" outlineLevel="2" thickBot="1" x14ac:dyDescent="0.3">
      <c r="A1128" s="763"/>
      <c r="B1128" s="766"/>
      <c r="C1128" s="310" t="s">
        <v>896</v>
      </c>
      <c r="D1128" s="311"/>
      <c r="E1128" s="311"/>
      <c r="F1128" s="312"/>
      <c r="G1128" s="320" t="s">
        <v>1634</v>
      </c>
      <c r="H1128" s="310" t="s">
        <v>372</v>
      </c>
      <c r="I1128" s="527"/>
      <c r="J1128" s="314">
        <v>40</v>
      </c>
      <c r="K1128" s="571"/>
      <c r="L1128" s="572"/>
      <c r="M1128" s="221" t="str">
        <f t="shared" si="180"/>
        <v/>
      </c>
      <c r="N1128" s="62" t="str">
        <f t="shared" si="183"/>
        <v/>
      </c>
      <c r="O1128" s="119"/>
      <c r="P1128" s="64" t="str">
        <f t="shared" si="184"/>
        <v/>
      </c>
      <c r="Q1128" s="65"/>
      <c r="R1128" s="66"/>
      <c r="S1128" s="67" t="str">
        <f t="shared" si="185"/>
        <v/>
      </c>
      <c r="T1128" s="68" t="str">
        <f t="shared" si="181"/>
        <v>Sin Iniciar</v>
      </c>
      <c r="U1128" s="650" t="str">
        <f t="shared" si="182"/>
        <v>6</v>
      </c>
      <c r="V1128" s="120"/>
      <c r="W1128" s="71">
        <f t="shared" si="186"/>
        <v>1</v>
      </c>
      <c r="X1128" s="703"/>
    </row>
    <row r="1129" spans="1:24" s="5" customFormat="1" ht="29.25" hidden="1" customHeight="1" outlineLevel="2" thickBot="1" x14ac:dyDescent="0.3">
      <c r="A1129" s="763"/>
      <c r="B1129" s="766"/>
      <c r="C1129" s="310" t="s">
        <v>896</v>
      </c>
      <c r="D1129" s="311"/>
      <c r="E1129" s="311"/>
      <c r="F1129" s="312"/>
      <c r="G1129" s="320" t="s">
        <v>1635</v>
      </c>
      <c r="H1129" s="310" t="s">
        <v>372</v>
      </c>
      <c r="I1129" s="527"/>
      <c r="J1129" s="314">
        <v>40</v>
      </c>
      <c r="K1129" s="571"/>
      <c r="L1129" s="572"/>
      <c r="M1129" s="221" t="str">
        <f t="shared" si="180"/>
        <v/>
      </c>
      <c r="N1129" s="62" t="str">
        <f t="shared" si="183"/>
        <v/>
      </c>
      <c r="O1129" s="119"/>
      <c r="P1129" s="64" t="str">
        <f t="shared" si="184"/>
        <v/>
      </c>
      <c r="Q1129" s="65"/>
      <c r="R1129" s="66"/>
      <c r="S1129" s="67" t="str">
        <f t="shared" si="185"/>
        <v/>
      </c>
      <c r="T1129" s="68" t="str">
        <f t="shared" si="181"/>
        <v>Sin Iniciar</v>
      </c>
      <c r="U1129" s="650" t="str">
        <f t="shared" si="182"/>
        <v>6</v>
      </c>
      <c r="V1129" s="120"/>
      <c r="W1129" s="71">
        <f t="shared" si="186"/>
        <v>1</v>
      </c>
      <c r="X1129" s="703"/>
    </row>
    <row r="1130" spans="1:24" s="5" customFormat="1" ht="29.25" hidden="1" customHeight="1" outlineLevel="2" thickBot="1" x14ac:dyDescent="0.3">
      <c r="A1130" s="763"/>
      <c r="B1130" s="766"/>
      <c r="C1130" s="310" t="s">
        <v>896</v>
      </c>
      <c r="D1130" s="311"/>
      <c r="E1130" s="311"/>
      <c r="F1130" s="312"/>
      <c r="G1130" s="320" t="s">
        <v>1636</v>
      </c>
      <c r="H1130" s="310" t="s">
        <v>372</v>
      </c>
      <c r="I1130" s="527"/>
      <c r="J1130" s="314">
        <v>40</v>
      </c>
      <c r="K1130" s="571"/>
      <c r="L1130" s="572"/>
      <c r="M1130" s="221" t="str">
        <f t="shared" si="180"/>
        <v/>
      </c>
      <c r="N1130" s="62" t="str">
        <f t="shared" si="183"/>
        <v/>
      </c>
      <c r="O1130" s="119"/>
      <c r="P1130" s="64" t="str">
        <f t="shared" si="184"/>
        <v/>
      </c>
      <c r="Q1130" s="65"/>
      <c r="R1130" s="66"/>
      <c r="S1130" s="67" t="str">
        <f t="shared" si="185"/>
        <v/>
      </c>
      <c r="T1130" s="68" t="str">
        <f t="shared" si="181"/>
        <v>Sin Iniciar</v>
      </c>
      <c r="U1130" s="650" t="str">
        <f t="shared" si="182"/>
        <v>6</v>
      </c>
      <c r="V1130" s="120"/>
      <c r="W1130" s="71">
        <f t="shared" si="186"/>
        <v>1</v>
      </c>
      <c r="X1130" s="703"/>
    </row>
    <row r="1131" spans="1:24" s="5" customFormat="1" ht="29.25" hidden="1" customHeight="1" outlineLevel="2" thickBot="1" x14ac:dyDescent="0.3">
      <c r="A1131" s="763"/>
      <c r="B1131" s="766"/>
      <c r="C1131" s="310" t="s">
        <v>896</v>
      </c>
      <c r="D1131" s="311"/>
      <c r="E1131" s="311"/>
      <c r="F1131" s="312"/>
      <c r="G1131" s="320" t="s">
        <v>1637</v>
      </c>
      <c r="H1131" s="310" t="s">
        <v>372</v>
      </c>
      <c r="I1131" s="527"/>
      <c r="J1131" s="314">
        <v>40</v>
      </c>
      <c r="K1131" s="571"/>
      <c r="L1131" s="572"/>
      <c r="M1131" s="221" t="str">
        <f t="shared" si="180"/>
        <v/>
      </c>
      <c r="N1131" s="62" t="str">
        <f t="shared" si="183"/>
        <v/>
      </c>
      <c r="O1131" s="119"/>
      <c r="P1131" s="64" t="str">
        <f t="shared" si="184"/>
        <v/>
      </c>
      <c r="Q1131" s="65"/>
      <c r="R1131" s="66"/>
      <c r="S1131" s="67" t="str">
        <f t="shared" si="185"/>
        <v/>
      </c>
      <c r="T1131" s="68" t="str">
        <f t="shared" si="181"/>
        <v>Sin Iniciar</v>
      </c>
      <c r="U1131" s="650" t="str">
        <f t="shared" si="182"/>
        <v>6</v>
      </c>
      <c r="V1131" s="120"/>
      <c r="W1131" s="71">
        <f t="shared" si="186"/>
        <v>1</v>
      </c>
      <c r="X1131" s="703"/>
    </row>
    <row r="1132" spans="1:24" s="5" customFormat="1" ht="29.25" hidden="1" customHeight="1" outlineLevel="2" thickBot="1" x14ac:dyDescent="0.3">
      <c r="A1132" s="763"/>
      <c r="B1132" s="766"/>
      <c r="C1132" s="310" t="s">
        <v>896</v>
      </c>
      <c r="D1132" s="311"/>
      <c r="E1132" s="311"/>
      <c r="F1132" s="312"/>
      <c r="G1132" s="320" t="s">
        <v>1638</v>
      </c>
      <c r="H1132" s="310" t="s">
        <v>372</v>
      </c>
      <c r="I1132" s="527"/>
      <c r="J1132" s="314">
        <v>40</v>
      </c>
      <c r="K1132" s="571"/>
      <c r="L1132" s="572"/>
      <c r="M1132" s="221" t="str">
        <f t="shared" si="180"/>
        <v/>
      </c>
      <c r="N1132" s="62" t="str">
        <f t="shared" si="183"/>
        <v/>
      </c>
      <c r="O1132" s="119"/>
      <c r="P1132" s="64" t="str">
        <f t="shared" si="184"/>
        <v/>
      </c>
      <c r="Q1132" s="65"/>
      <c r="R1132" s="66"/>
      <c r="S1132" s="67" t="str">
        <f t="shared" si="185"/>
        <v/>
      </c>
      <c r="T1132" s="68" t="str">
        <f t="shared" si="181"/>
        <v>Sin Iniciar</v>
      </c>
      <c r="U1132" s="650" t="str">
        <f t="shared" si="182"/>
        <v>6</v>
      </c>
      <c r="V1132" s="120"/>
      <c r="W1132" s="71">
        <f t="shared" si="186"/>
        <v>1</v>
      </c>
      <c r="X1132" s="703"/>
    </row>
    <row r="1133" spans="1:24" s="5" customFormat="1" ht="29.25" hidden="1" customHeight="1" outlineLevel="2" thickBot="1" x14ac:dyDescent="0.3">
      <c r="A1133" s="763"/>
      <c r="B1133" s="766"/>
      <c r="C1133" s="310" t="s">
        <v>896</v>
      </c>
      <c r="D1133" s="311"/>
      <c r="E1133" s="311"/>
      <c r="F1133" s="312"/>
      <c r="G1133" s="320" t="s">
        <v>1639</v>
      </c>
      <c r="H1133" s="310" t="s">
        <v>372</v>
      </c>
      <c r="I1133" s="527"/>
      <c r="J1133" s="314">
        <v>40</v>
      </c>
      <c r="K1133" s="571"/>
      <c r="L1133" s="572"/>
      <c r="M1133" s="221" t="str">
        <f t="shared" si="180"/>
        <v/>
      </c>
      <c r="N1133" s="62" t="str">
        <f t="shared" si="183"/>
        <v/>
      </c>
      <c r="O1133" s="119"/>
      <c r="P1133" s="64" t="str">
        <f t="shared" si="184"/>
        <v/>
      </c>
      <c r="Q1133" s="65"/>
      <c r="R1133" s="66"/>
      <c r="S1133" s="67" t="str">
        <f t="shared" si="185"/>
        <v/>
      </c>
      <c r="T1133" s="68" t="str">
        <f t="shared" si="181"/>
        <v>Sin Iniciar</v>
      </c>
      <c r="U1133" s="650" t="str">
        <f t="shared" si="182"/>
        <v>6</v>
      </c>
      <c r="V1133" s="120"/>
      <c r="W1133" s="71">
        <f t="shared" si="186"/>
        <v>1</v>
      </c>
      <c r="X1133" s="703"/>
    </row>
    <row r="1134" spans="1:24" s="5" customFormat="1" ht="29.25" hidden="1" customHeight="1" outlineLevel="2" thickBot="1" x14ac:dyDescent="0.3">
      <c r="A1134" s="763"/>
      <c r="B1134" s="766"/>
      <c r="C1134" s="310" t="s">
        <v>896</v>
      </c>
      <c r="D1134" s="311"/>
      <c r="E1134" s="311"/>
      <c r="F1134" s="312"/>
      <c r="G1134" s="320" t="s">
        <v>1640</v>
      </c>
      <c r="H1134" s="310" t="s">
        <v>372</v>
      </c>
      <c r="I1134" s="527"/>
      <c r="J1134" s="314">
        <v>40</v>
      </c>
      <c r="K1134" s="571"/>
      <c r="L1134" s="572"/>
      <c r="M1134" s="221" t="str">
        <f t="shared" si="180"/>
        <v/>
      </c>
      <c r="N1134" s="62" t="str">
        <f t="shared" si="183"/>
        <v/>
      </c>
      <c r="O1134" s="119"/>
      <c r="P1134" s="64" t="str">
        <f t="shared" si="184"/>
        <v/>
      </c>
      <c r="Q1134" s="65"/>
      <c r="R1134" s="66"/>
      <c r="S1134" s="67" t="str">
        <f t="shared" si="185"/>
        <v/>
      </c>
      <c r="T1134" s="68" t="str">
        <f t="shared" si="181"/>
        <v>Sin Iniciar</v>
      </c>
      <c r="U1134" s="650" t="str">
        <f t="shared" si="182"/>
        <v>6</v>
      </c>
      <c r="V1134" s="120"/>
      <c r="W1134" s="71">
        <f t="shared" si="186"/>
        <v>1</v>
      </c>
      <c r="X1134" s="703"/>
    </row>
    <row r="1135" spans="1:24" s="5" customFormat="1" ht="29.25" hidden="1" customHeight="1" outlineLevel="2" thickBot="1" x14ac:dyDescent="0.3">
      <c r="A1135" s="763"/>
      <c r="B1135" s="766"/>
      <c r="C1135" s="310" t="s">
        <v>896</v>
      </c>
      <c r="D1135" s="311"/>
      <c r="E1135" s="311"/>
      <c r="F1135" s="312"/>
      <c r="G1135" s="320" t="s">
        <v>1641</v>
      </c>
      <c r="H1135" s="310" t="s">
        <v>372</v>
      </c>
      <c r="I1135" s="527"/>
      <c r="J1135" s="314">
        <v>40</v>
      </c>
      <c r="K1135" s="571"/>
      <c r="L1135" s="572"/>
      <c r="M1135" s="221" t="str">
        <f t="shared" si="180"/>
        <v/>
      </c>
      <c r="N1135" s="62" t="str">
        <f t="shared" si="183"/>
        <v/>
      </c>
      <c r="O1135" s="119"/>
      <c r="P1135" s="64" t="str">
        <f t="shared" si="184"/>
        <v/>
      </c>
      <c r="Q1135" s="65"/>
      <c r="R1135" s="66"/>
      <c r="S1135" s="67" t="str">
        <f t="shared" si="185"/>
        <v/>
      </c>
      <c r="T1135" s="68" t="str">
        <f t="shared" si="181"/>
        <v>Sin Iniciar</v>
      </c>
      <c r="U1135" s="650" t="str">
        <f t="shared" si="182"/>
        <v>6</v>
      </c>
      <c r="V1135" s="120"/>
      <c r="W1135" s="71">
        <f t="shared" si="186"/>
        <v>1</v>
      </c>
      <c r="X1135" s="703"/>
    </row>
    <row r="1136" spans="1:24" s="5" customFormat="1" ht="29.25" hidden="1" customHeight="1" outlineLevel="2" thickBot="1" x14ac:dyDescent="0.3">
      <c r="A1136" s="763"/>
      <c r="B1136" s="766"/>
      <c r="C1136" s="310" t="s">
        <v>896</v>
      </c>
      <c r="D1136" s="311"/>
      <c r="E1136" s="311"/>
      <c r="F1136" s="312"/>
      <c r="G1136" s="320" t="s">
        <v>1642</v>
      </c>
      <c r="H1136" s="310" t="s">
        <v>372</v>
      </c>
      <c r="I1136" s="527"/>
      <c r="J1136" s="314">
        <v>40</v>
      </c>
      <c r="K1136" s="571"/>
      <c r="L1136" s="572"/>
      <c r="M1136" s="221" t="str">
        <f t="shared" si="180"/>
        <v/>
      </c>
      <c r="N1136" s="62" t="str">
        <f t="shared" si="183"/>
        <v/>
      </c>
      <c r="O1136" s="119"/>
      <c r="P1136" s="64" t="str">
        <f t="shared" si="184"/>
        <v/>
      </c>
      <c r="Q1136" s="65"/>
      <c r="R1136" s="66"/>
      <c r="S1136" s="67" t="str">
        <f t="shared" si="185"/>
        <v/>
      </c>
      <c r="T1136" s="68" t="str">
        <f t="shared" si="181"/>
        <v>Sin Iniciar</v>
      </c>
      <c r="U1136" s="650" t="str">
        <f t="shared" si="182"/>
        <v>6</v>
      </c>
      <c r="V1136" s="120"/>
      <c r="W1136" s="71">
        <f t="shared" si="186"/>
        <v>1</v>
      </c>
      <c r="X1136" s="703"/>
    </row>
    <row r="1137" spans="1:24" s="5" customFormat="1" ht="29.25" hidden="1" customHeight="1" outlineLevel="2" thickBot="1" x14ac:dyDescent="0.3">
      <c r="A1137" s="763"/>
      <c r="B1137" s="766"/>
      <c r="C1137" s="310" t="s">
        <v>896</v>
      </c>
      <c r="D1137" s="311"/>
      <c r="E1137" s="311"/>
      <c r="F1137" s="312"/>
      <c r="G1137" s="320" t="s">
        <v>1643</v>
      </c>
      <c r="H1137" s="310" t="s">
        <v>372</v>
      </c>
      <c r="I1137" s="527"/>
      <c r="J1137" s="314">
        <v>40</v>
      </c>
      <c r="K1137" s="571"/>
      <c r="L1137" s="572"/>
      <c r="M1137" s="221" t="str">
        <f t="shared" si="180"/>
        <v/>
      </c>
      <c r="N1137" s="62" t="str">
        <f t="shared" si="183"/>
        <v/>
      </c>
      <c r="O1137" s="119"/>
      <c r="P1137" s="64" t="str">
        <f t="shared" si="184"/>
        <v/>
      </c>
      <c r="Q1137" s="65"/>
      <c r="R1137" s="66"/>
      <c r="S1137" s="67" t="str">
        <f t="shared" si="185"/>
        <v/>
      </c>
      <c r="T1137" s="68" t="str">
        <f t="shared" si="181"/>
        <v>Sin Iniciar</v>
      </c>
      <c r="U1137" s="650" t="str">
        <f t="shared" si="182"/>
        <v>6</v>
      </c>
      <c r="V1137" s="120"/>
      <c r="W1137" s="71">
        <f t="shared" si="186"/>
        <v>1</v>
      </c>
      <c r="X1137" s="703"/>
    </row>
    <row r="1138" spans="1:24" s="5" customFormat="1" ht="29.25" hidden="1" customHeight="1" outlineLevel="2" thickBot="1" x14ac:dyDescent="0.3">
      <c r="A1138" s="763"/>
      <c r="B1138" s="766"/>
      <c r="C1138" s="310" t="s">
        <v>896</v>
      </c>
      <c r="D1138" s="311"/>
      <c r="E1138" s="311"/>
      <c r="F1138" s="312"/>
      <c r="G1138" s="320" t="s">
        <v>1644</v>
      </c>
      <c r="H1138" s="310" t="s">
        <v>372</v>
      </c>
      <c r="I1138" s="527"/>
      <c r="J1138" s="314">
        <v>40</v>
      </c>
      <c r="K1138" s="571"/>
      <c r="L1138" s="572"/>
      <c r="M1138" s="221" t="str">
        <f t="shared" si="180"/>
        <v/>
      </c>
      <c r="N1138" s="62" t="str">
        <f t="shared" si="183"/>
        <v/>
      </c>
      <c r="O1138" s="119"/>
      <c r="P1138" s="64" t="str">
        <f t="shared" si="184"/>
        <v/>
      </c>
      <c r="Q1138" s="65"/>
      <c r="R1138" s="66"/>
      <c r="S1138" s="67" t="str">
        <f t="shared" si="185"/>
        <v/>
      </c>
      <c r="T1138" s="68" t="str">
        <f t="shared" si="181"/>
        <v>Sin Iniciar</v>
      </c>
      <c r="U1138" s="650" t="str">
        <f t="shared" si="182"/>
        <v>6</v>
      </c>
      <c r="V1138" s="120"/>
      <c r="W1138" s="71">
        <f t="shared" si="186"/>
        <v>1</v>
      </c>
      <c r="X1138" s="703"/>
    </row>
    <row r="1139" spans="1:24" s="5" customFormat="1" ht="29.25" hidden="1" customHeight="1" outlineLevel="2" thickBot="1" x14ac:dyDescent="0.3">
      <c r="A1139" s="763"/>
      <c r="B1139" s="766"/>
      <c r="C1139" s="310" t="s">
        <v>896</v>
      </c>
      <c r="D1139" s="311"/>
      <c r="E1139" s="311"/>
      <c r="F1139" s="312"/>
      <c r="G1139" s="320" t="s">
        <v>1645</v>
      </c>
      <c r="H1139" s="310" t="s">
        <v>372</v>
      </c>
      <c r="I1139" s="527"/>
      <c r="J1139" s="314">
        <v>20</v>
      </c>
      <c r="K1139" s="571"/>
      <c r="L1139" s="572"/>
      <c r="M1139" s="221" t="str">
        <f t="shared" si="180"/>
        <v/>
      </c>
      <c r="N1139" s="62" t="str">
        <f t="shared" si="183"/>
        <v/>
      </c>
      <c r="O1139" s="119"/>
      <c r="P1139" s="64" t="str">
        <f t="shared" si="184"/>
        <v/>
      </c>
      <c r="Q1139" s="65"/>
      <c r="R1139" s="66"/>
      <c r="S1139" s="67" t="str">
        <f t="shared" si="185"/>
        <v/>
      </c>
      <c r="T1139" s="68" t="str">
        <f t="shared" si="181"/>
        <v>Sin Iniciar</v>
      </c>
      <c r="U1139" s="650" t="str">
        <f t="shared" si="182"/>
        <v>6</v>
      </c>
      <c r="V1139" s="120"/>
      <c r="W1139" s="71">
        <f t="shared" si="186"/>
        <v>1</v>
      </c>
      <c r="X1139" s="703"/>
    </row>
    <row r="1140" spans="1:24" s="5" customFormat="1" ht="29.25" hidden="1" customHeight="1" outlineLevel="2" thickBot="1" x14ac:dyDescent="0.3">
      <c r="A1140" s="763"/>
      <c r="B1140" s="766"/>
      <c r="C1140" s="310" t="s">
        <v>896</v>
      </c>
      <c r="D1140" s="311"/>
      <c r="E1140" s="311"/>
      <c r="F1140" s="312"/>
      <c r="G1140" s="320" t="s">
        <v>1646</v>
      </c>
      <c r="H1140" s="310" t="s">
        <v>372</v>
      </c>
      <c r="I1140" s="527"/>
      <c r="J1140" s="314">
        <v>10</v>
      </c>
      <c r="K1140" s="571"/>
      <c r="L1140" s="572"/>
      <c r="M1140" s="221" t="str">
        <f t="shared" ref="M1140:M1203" si="187">+IF(D1140="","",IF(MONTH($C$2)&lt;MONTH(D1140),"",E1140-D1140))</f>
        <v/>
      </c>
      <c r="N1140" s="62" t="str">
        <f t="shared" si="183"/>
        <v/>
      </c>
      <c r="O1140" s="119"/>
      <c r="P1140" s="64" t="str">
        <f t="shared" si="184"/>
        <v/>
      </c>
      <c r="Q1140" s="65"/>
      <c r="R1140" s="66"/>
      <c r="S1140" s="67" t="str">
        <f t="shared" si="185"/>
        <v/>
      </c>
      <c r="T1140" s="68" t="str">
        <f t="shared" ref="T1140:T1203" si="188">+IF(S1140="","Sin Iniciar",IF(S1140&lt;0.6,"Crítico",IF(S1140&lt;0.9,"En Proceso",IF(AND(P1140=1,Q1140=1,S1140=1),"Terminado","Normal"))))</f>
        <v>Sin Iniciar</v>
      </c>
      <c r="U1140" s="650" t="str">
        <f t="shared" ref="U1140:U1203" si="189">+IF(T1140="","",IF(T1140="Sin Iniciar","6",IF(T1140="Crítico","L",IF(T1140="En Proceso","K",IF(T1140="Normal","J","B")))))</f>
        <v>6</v>
      </c>
      <c r="V1140" s="120"/>
      <c r="W1140" s="71">
        <f t="shared" si="186"/>
        <v>1</v>
      </c>
      <c r="X1140" s="703"/>
    </row>
    <row r="1141" spans="1:24" s="5" customFormat="1" ht="29.25" hidden="1" customHeight="1" outlineLevel="2" thickBot="1" x14ac:dyDescent="0.3">
      <c r="A1141" s="763"/>
      <c r="B1141" s="766"/>
      <c r="C1141" s="310" t="s">
        <v>896</v>
      </c>
      <c r="D1141" s="311"/>
      <c r="E1141" s="311"/>
      <c r="F1141" s="312"/>
      <c r="G1141" s="320" t="s">
        <v>1647</v>
      </c>
      <c r="H1141" s="310" t="s">
        <v>372</v>
      </c>
      <c r="I1141" s="527"/>
      <c r="J1141" s="314">
        <v>20</v>
      </c>
      <c r="K1141" s="571"/>
      <c r="L1141" s="572"/>
      <c r="M1141" s="221" t="str">
        <f t="shared" si="187"/>
        <v/>
      </c>
      <c r="N1141" s="62" t="str">
        <f t="shared" si="183"/>
        <v/>
      </c>
      <c r="O1141" s="119"/>
      <c r="P1141" s="64" t="str">
        <f t="shared" si="184"/>
        <v/>
      </c>
      <c r="Q1141" s="65"/>
      <c r="R1141" s="66"/>
      <c r="S1141" s="67" t="str">
        <f t="shared" si="185"/>
        <v/>
      </c>
      <c r="T1141" s="68" t="str">
        <f t="shared" si="188"/>
        <v>Sin Iniciar</v>
      </c>
      <c r="U1141" s="650" t="str">
        <f t="shared" si="189"/>
        <v>6</v>
      </c>
      <c r="V1141" s="120"/>
      <c r="W1141" s="71">
        <f t="shared" si="186"/>
        <v>1</v>
      </c>
      <c r="X1141" s="703"/>
    </row>
    <row r="1142" spans="1:24" s="5" customFormat="1" ht="29.25" hidden="1" customHeight="1" outlineLevel="2" thickBot="1" x14ac:dyDescent="0.3">
      <c r="A1142" s="763"/>
      <c r="B1142" s="766"/>
      <c r="C1142" s="310" t="s">
        <v>896</v>
      </c>
      <c r="D1142" s="577"/>
      <c r="E1142" s="577"/>
      <c r="F1142" s="578"/>
      <c r="G1142" s="320" t="s">
        <v>1648</v>
      </c>
      <c r="H1142" s="310" t="s">
        <v>372</v>
      </c>
      <c r="I1142" s="527"/>
      <c r="J1142" s="314">
        <v>10</v>
      </c>
      <c r="K1142" s="571"/>
      <c r="L1142" s="572"/>
      <c r="M1142" s="221" t="str">
        <f t="shared" si="187"/>
        <v/>
      </c>
      <c r="N1142" s="62" t="str">
        <f t="shared" si="183"/>
        <v/>
      </c>
      <c r="O1142" s="119"/>
      <c r="P1142" s="64" t="str">
        <f t="shared" si="184"/>
        <v/>
      </c>
      <c r="Q1142" s="65"/>
      <c r="R1142" s="66"/>
      <c r="S1142" s="67" t="str">
        <f t="shared" si="185"/>
        <v/>
      </c>
      <c r="T1142" s="68" t="str">
        <f t="shared" si="188"/>
        <v>Sin Iniciar</v>
      </c>
      <c r="U1142" s="650" t="str">
        <f t="shared" si="189"/>
        <v>6</v>
      </c>
      <c r="V1142" s="120"/>
      <c r="W1142" s="71">
        <f t="shared" si="186"/>
        <v>1</v>
      </c>
      <c r="X1142" s="703"/>
    </row>
    <row r="1143" spans="1:24" s="5" customFormat="1" ht="29.25" hidden="1" customHeight="1" outlineLevel="2" thickBot="1" x14ac:dyDescent="0.3">
      <c r="A1143" s="763"/>
      <c r="B1143" s="766"/>
      <c r="C1143" s="310" t="s">
        <v>896</v>
      </c>
      <c r="D1143" s="577"/>
      <c r="E1143" s="577"/>
      <c r="F1143" s="578"/>
      <c r="G1143" s="320" t="s">
        <v>1649</v>
      </c>
      <c r="H1143" s="310" t="s">
        <v>372</v>
      </c>
      <c r="I1143" s="527"/>
      <c r="J1143" s="314">
        <v>1</v>
      </c>
      <c r="K1143" s="571"/>
      <c r="L1143" s="572"/>
      <c r="M1143" s="221" t="str">
        <f t="shared" si="187"/>
        <v/>
      </c>
      <c r="N1143" s="62" t="str">
        <f t="shared" si="183"/>
        <v/>
      </c>
      <c r="O1143" s="119"/>
      <c r="P1143" s="64" t="str">
        <f t="shared" si="184"/>
        <v/>
      </c>
      <c r="Q1143" s="65"/>
      <c r="R1143" s="66"/>
      <c r="S1143" s="67" t="str">
        <f t="shared" si="185"/>
        <v/>
      </c>
      <c r="T1143" s="68" t="str">
        <f t="shared" si="188"/>
        <v>Sin Iniciar</v>
      </c>
      <c r="U1143" s="650" t="str">
        <f t="shared" si="189"/>
        <v>6</v>
      </c>
      <c r="V1143" s="120"/>
      <c r="W1143" s="71">
        <f t="shared" si="186"/>
        <v>1</v>
      </c>
      <c r="X1143" s="703"/>
    </row>
    <row r="1144" spans="1:24" s="5" customFormat="1" ht="29.25" hidden="1" customHeight="1" outlineLevel="2" thickBot="1" x14ac:dyDescent="0.3">
      <c r="A1144" s="763"/>
      <c r="B1144" s="766"/>
      <c r="C1144" s="310" t="s">
        <v>896</v>
      </c>
      <c r="D1144" s="577"/>
      <c r="E1144" s="577"/>
      <c r="F1144" s="578"/>
      <c r="G1144" s="320" t="s">
        <v>1650</v>
      </c>
      <c r="H1144" s="310" t="s">
        <v>372</v>
      </c>
      <c r="I1144" s="527"/>
      <c r="J1144" s="314">
        <v>1</v>
      </c>
      <c r="K1144" s="571"/>
      <c r="L1144" s="572"/>
      <c r="M1144" s="221" t="str">
        <f t="shared" si="187"/>
        <v/>
      </c>
      <c r="N1144" s="62" t="str">
        <f t="shared" si="183"/>
        <v/>
      </c>
      <c r="O1144" s="119"/>
      <c r="P1144" s="64" t="str">
        <f t="shared" si="184"/>
        <v/>
      </c>
      <c r="Q1144" s="65"/>
      <c r="R1144" s="66"/>
      <c r="S1144" s="67" t="str">
        <f t="shared" si="185"/>
        <v/>
      </c>
      <c r="T1144" s="68" t="str">
        <f t="shared" si="188"/>
        <v>Sin Iniciar</v>
      </c>
      <c r="U1144" s="650" t="str">
        <f t="shared" si="189"/>
        <v>6</v>
      </c>
      <c r="V1144" s="120"/>
      <c r="W1144" s="71">
        <f t="shared" si="186"/>
        <v>1</v>
      </c>
      <c r="X1144" s="703"/>
    </row>
    <row r="1145" spans="1:24" s="5" customFormat="1" ht="29.25" hidden="1" customHeight="1" outlineLevel="2" thickBot="1" x14ac:dyDescent="0.3">
      <c r="A1145" s="763"/>
      <c r="B1145" s="766"/>
      <c r="C1145" s="310" t="s">
        <v>896</v>
      </c>
      <c r="D1145" s="577"/>
      <c r="E1145" s="577"/>
      <c r="F1145" s="578"/>
      <c r="G1145" s="320" t="s">
        <v>1651</v>
      </c>
      <c r="H1145" s="310" t="s">
        <v>372</v>
      </c>
      <c r="I1145" s="527"/>
      <c r="J1145" s="314">
        <v>60</v>
      </c>
      <c r="K1145" s="571"/>
      <c r="L1145" s="572"/>
      <c r="M1145" s="221" t="str">
        <f t="shared" si="187"/>
        <v/>
      </c>
      <c r="N1145" s="62" t="str">
        <f t="shared" si="183"/>
        <v/>
      </c>
      <c r="O1145" s="119"/>
      <c r="P1145" s="64" t="str">
        <f t="shared" si="184"/>
        <v/>
      </c>
      <c r="Q1145" s="65"/>
      <c r="R1145" s="66"/>
      <c r="S1145" s="67" t="str">
        <f t="shared" si="185"/>
        <v/>
      </c>
      <c r="T1145" s="68" t="str">
        <f t="shared" si="188"/>
        <v>Sin Iniciar</v>
      </c>
      <c r="U1145" s="650" t="str">
        <f t="shared" si="189"/>
        <v>6</v>
      </c>
      <c r="V1145" s="120"/>
      <c r="W1145" s="71">
        <f t="shared" si="186"/>
        <v>1</v>
      </c>
      <c r="X1145" s="703"/>
    </row>
    <row r="1146" spans="1:24" s="5" customFormat="1" ht="29.25" hidden="1" customHeight="1" outlineLevel="2" thickBot="1" x14ac:dyDescent="0.3">
      <c r="A1146" s="763"/>
      <c r="B1146" s="766"/>
      <c r="C1146" s="310" t="s">
        <v>896</v>
      </c>
      <c r="D1146" s="577"/>
      <c r="E1146" s="577"/>
      <c r="F1146" s="578"/>
      <c r="G1146" s="320" t="s">
        <v>1652</v>
      </c>
      <c r="H1146" s="310" t="s">
        <v>372</v>
      </c>
      <c r="I1146" s="527"/>
      <c r="J1146" s="314">
        <v>60</v>
      </c>
      <c r="K1146" s="571"/>
      <c r="L1146" s="572"/>
      <c r="M1146" s="221" t="str">
        <f t="shared" si="187"/>
        <v/>
      </c>
      <c r="N1146" s="62" t="str">
        <f t="shared" si="183"/>
        <v/>
      </c>
      <c r="O1146" s="119"/>
      <c r="P1146" s="64" t="str">
        <f t="shared" si="184"/>
        <v/>
      </c>
      <c r="Q1146" s="65"/>
      <c r="R1146" s="66"/>
      <c r="S1146" s="67" t="str">
        <f t="shared" si="185"/>
        <v/>
      </c>
      <c r="T1146" s="68" t="str">
        <f t="shared" si="188"/>
        <v>Sin Iniciar</v>
      </c>
      <c r="U1146" s="650" t="str">
        <f t="shared" si="189"/>
        <v>6</v>
      </c>
      <c r="V1146" s="120"/>
      <c r="W1146" s="71">
        <f t="shared" si="186"/>
        <v>1</v>
      </c>
      <c r="X1146" s="703"/>
    </row>
    <row r="1147" spans="1:24" s="5" customFormat="1" ht="29.25" hidden="1" customHeight="1" outlineLevel="2" thickBot="1" x14ac:dyDescent="0.3">
      <c r="A1147" s="763"/>
      <c r="B1147" s="766"/>
      <c r="C1147" s="310" t="s">
        <v>896</v>
      </c>
      <c r="D1147" s="577"/>
      <c r="E1147" s="577"/>
      <c r="F1147" s="578"/>
      <c r="G1147" s="320" t="s">
        <v>1653</v>
      </c>
      <c r="H1147" s="310" t="s">
        <v>372</v>
      </c>
      <c r="I1147" s="527"/>
      <c r="J1147" s="314">
        <v>60</v>
      </c>
      <c r="K1147" s="571"/>
      <c r="L1147" s="572"/>
      <c r="M1147" s="221" t="str">
        <f t="shared" si="187"/>
        <v/>
      </c>
      <c r="N1147" s="62" t="str">
        <f t="shared" si="183"/>
        <v/>
      </c>
      <c r="O1147" s="119"/>
      <c r="P1147" s="64" t="str">
        <f t="shared" si="184"/>
        <v/>
      </c>
      <c r="Q1147" s="65"/>
      <c r="R1147" s="66"/>
      <c r="S1147" s="67" t="str">
        <f t="shared" si="185"/>
        <v/>
      </c>
      <c r="T1147" s="68" t="str">
        <f t="shared" si="188"/>
        <v>Sin Iniciar</v>
      </c>
      <c r="U1147" s="650" t="str">
        <f t="shared" si="189"/>
        <v>6</v>
      </c>
      <c r="V1147" s="120"/>
      <c r="W1147" s="71">
        <f t="shared" si="186"/>
        <v>1</v>
      </c>
      <c r="X1147" s="703"/>
    </row>
    <row r="1148" spans="1:24" s="5" customFormat="1" ht="29.25" hidden="1" customHeight="1" outlineLevel="2" thickBot="1" x14ac:dyDescent="0.3">
      <c r="A1148" s="763"/>
      <c r="B1148" s="766"/>
      <c r="C1148" s="310" t="s">
        <v>896</v>
      </c>
      <c r="D1148" s="577"/>
      <c r="E1148" s="577"/>
      <c r="F1148" s="578"/>
      <c r="G1148" s="320" t="s">
        <v>1654</v>
      </c>
      <c r="H1148" s="310" t="s">
        <v>372</v>
      </c>
      <c r="I1148" s="527"/>
      <c r="J1148" s="314">
        <v>1</v>
      </c>
      <c r="K1148" s="571"/>
      <c r="L1148" s="572"/>
      <c r="M1148" s="221" t="str">
        <f t="shared" si="187"/>
        <v/>
      </c>
      <c r="N1148" s="62" t="str">
        <f t="shared" si="183"/>
        <v/>
      </c>
      <c r="O1148" s="119"/>
      <c r="P1148" s="64" t="str">
        <f t="shared" si="184"/>
        <v/>
      </c>
      <c r="Q1148" s="65"/>
      <c r="R1148" s="66"/>
      <c r="S1148" s="67" t="str">
        <f t="shared" si="185"/>
        <v/>
      </c>
      <c r="T1148" s="68" t="str">
        <f t="shared" si="188"/>
        <v>Sin Iniciar</v>
      </c>
      <c r="U1148" s="650" t="str">
        <f t="shared" si="189"/>
        <v>6</v>
      </c>
      <c r="V1148" s="120"/>
      <c r="W1148" s="71">
        <f t="shared" si="186"/>
        <v>1</v>
      </c>
      <c r="X1148" s="703"/>
    </row>
    <row r="1149" spans="1:24" s="5" customFormat="1" ht="29.25" hidden="1" customHeight="1" outlineLevel="2" thickBot="1" x14ac:dyDescent="0.3">
      <c r="A1149" s="763"/>
      <c r="B1149" s="766"/>
      <c r="C1149" s="310" t="s">
        <v>896</v>
      </c>
      <c r="D1149" s="577"/>
      <c r="E1149" s="577"/>
      <c r="F1149" s="578"/>
      <c r="G1149" s="320" t="s">
        <v>1655</v>
      </c>
      <c r="H1149" s="310" t="s">
        <v>372</v>
      </c>
      <c r="I1149" s="527"/>
      <c r="J1149" s="314">
        <v>60</v>
      </c>
      <c r="K1149" s="571"/>
      <c r="L1149" s="572"/>
      <c r="M1149" s="221" t="str">
        <f t="shared" si="187"/>
        <v/>
      </c>
      <c r="N1149" s="62" t="str">
        <f t="shared" si="183"/>
        <v/>
      </c>
      <c r="O1149" s="119"/>
      <c r="P1149" s="64" t="str">
        <f t="shared" si="184"/>
        <v/>
      </c>
      <c r="Q1149" s="65"/>
      <c r="R1149" s="66"/>
      <c r="S1149" s="67" t="str">
        <f t="shared" si="185"/>
        <v/>
      </c>
      <c r="T1149" s="68" t="str">
        <f t="shared" si="188"/>
        <v>Sin Iniciar</v>
      </c>
      <c r="U1149" s="650" t="str">
        <f t="shared" si="189"/>
        <v>6</v>
      </c>
      <c r="V1149" s="120"/>
      <c r="W1149" s="71">
        <f t="shared" si="186"/>
        <v>1</v>
      </c>
      <c r="X1149" s="703"/>
    </row>
    <row r="1150" spans="1:24" s="5" customFormat="1" ht="29.25" hidden="1" customHeight="1" outlineLevel="2" thickBot="1" x14ac:dyDescent="0.3">
      <c r="A1150" s="763"/>
      <c r="B1150" s="766"/>
      <c r="C1150" s="310" t="s">
        <v>896</v>
      </c>
      <c r="D1150" s="577"/>
      <c r="E1150" s="577"/>
      <c r="F1150" s="578"/>
      <c r="G1150" s="320" t="s">
        <v>1656</v>
      </c>
      <c r="H1150" s="310" t="s">
        <v>372</v>
      </c>
      <c r="I1150" s="527"/>
      <c r="J1150" s="314">
        <v>60</v>
      </c>
      <c r="K1150" s="571"/>
      <c r="L1150" s="572"/>
      <c r="M1150" s="221" t="str">
        <f t="shared" si="187"/>
        <v/>
      </c>
      <c r="N1150" s="62" t="str">
        <f t="shared" si="183"/>
        <v/>
      </c>
      <c r="O1150" s="119"/>
      <c r="P1150" s="64" t="str">
        <f t="shared" si="184"/>
        <v/>
      </c>
      <c r="Q1150" s="65"/>
      <c r="R1150" s="66"/>
      <c r="S1150" s="67" t="str">
        <f t="shared" si="185"/>
        <v/>
      </c>
      <c r="T1150" s="68" t="str">
        <f t="shared" si="188"/>
        <v>Sin Iniciar</v>
      </c>
      <c r="U1150" s="650" t="str">
        <f t="shared" si="189"/>
        <v>6</v>
      </c>
      <c r="V1150" s="120"/>
      <c r="W1150" s="71">
        <f t="shared" si="186"/>
        <v>1</v>
      </c>
      <c r="X1150" s="703"/>
    </row>
    <row r="1151" spans="1:24" s="5" customFormat="1" ht="29.25" hidden="1" customHeight="1" outlineLevel="2" thickBot="1" x14ac:dyDescent="0.3">
      <c r="A1151" s="763"/>
      <c r="B1151" s="766"/>
      <c r="C1151" s="310" t="s">
        <v>896</v>
      </c>
      <c r="D1151" s="577"/>
      <c r="E1151" s="577"/>
      <c r="F1151" s="578"/>
      <c r="G1151" s="320" t="s">
        <v>1657</v>
      </c>
      <c r="H1151" s="310" t="s">
        <v>372</v>
      </c>
      <c r="I1151" s="527"/>
      <c r="J1151" s="314">
        <v>60</v>
      </c>
      <c r="K1151" s="571"/>
      <c r="L1151" s="572"/>
      <c r="M1151" s="221" t="str">
        <f t="shared" si="187"/>
        <v/>
      </c>
      <c r="N1151" s="62" t="str">
        <f t="shared" si="183"/>
        <v/>
      </c>
      <c r="O1151" s="119"/>
      <c r="P1151" s="64" t="str">
        <f t="shared" si="184"/>
        <v/>
      </c>
      <c r="Q1151" s="65"/>
      <c r="R1151" s="66"/>
      <c r="S1151" s="67" t="str">
        <f t="shared" si="185"/>
        <v/>
      </c>
      <c r="T1151" s="68" t="str">
        <f t="shared" si="188"/>
        <v>Sin Iniciar</v>
      </c>
      <c r="U1151" s="650" t="str">
        <f t="shared" si="189"/>
        <v>6</v>
      </c>
      <c r="V1151" s="120"/>
      <c r="W1151" s="71">
        <f t="shared" si="186"/>
        <v>1</v>
      </c>
      <c r="X1151" s="703"/>
    </row>
    <row r="1152" spans="1:24" s="5" customFormat="1" ht="29.25" hidden="1" customHeight="1" outlineLevel="2" thickBot="1" x14ac:dyDescent="0.3">
      <c r="A1152" s="763"/>
      <c r="B1152" s="766"/>
      <c r="C1152" s="310" t="s">
        <v>896</v>
      </c>
      <c r="D1152" s="577"/>
      <c r="E1152" s="577"/>
      <c r="F1152" s="578"/>
      <c r="G1152" s="320" t="s">
        <v>1658</v>
      </c>
      <c r="H1152" s="310" t="s">
        <v>372</v>
      </c>
      <c r="I1152" s="527"/>
      <c r="J1152" s="314">
        <v>200</v>
      </c>
      <c r="K1152" s="571"/>
      <c r="L1152" s="572"/>
      <c r="M1152" s="221" t="str">
        <f t="shared" si="187"/>
        <v/>
      </c>
      <c r="N1152" s="62" t="str">
        <f t="shared" si="183"/>
        <v/>
      </c>
      <c r="O1152" s="119"/>
      <c r="P1152" s="64" t="str">
        <f t="shared" si="184"/>
        <v/>
      </c>
      <c r="Q1152" s="65"/>
      <c r="R1152" s="66"/>
      <c r="S1152" s="67" t="str">
        <f t="shared" si="185"/>
        <v/>
      </c>
      <c r="T1152" s="68" t="str">
        <f t="shared" si="188"/>
        <v>Sin Iniciar</v>
      </c>
      <c r="U1152" s="650" t="str">
        <f t="shared" si="189"/>
        <v>6</v>
      </c>
      <c r="V1152" s="120"/>
      <c r="W1152" s="71">
        <f t="shared" si="186"/>
        <v>1</v>
      </c>
      <c r="X1152" s="703"/>
    </row>
    <row r="1153" spans="1:24" s="5" customFormat="1" ht="29.25" hidden="1" customHeight="1" outlineLevel="2" thickBot="1" x14ac:dyDescent="0.3">
      <c r="A1153" s="763"/>
      <c r="B1153" s="766"/>
      <c r="C1153" s="310" t="s">
        <v>896</v>
      </c>
      <c r="D1153" s="577"/>
      <c r="E1153" s="577"/>
      <c r="F1153" s="578"/>
      <c r="G1153" s="320" t="s">
        <v>1659</v>
      </c>
      <c r="H1153" s="310" t="s">
        <v>372</v>
      </c>
      <c r="I1153" s="527"/>
      <c r="J1153" s="314">
        <v>60</v>
      </c>
      <c r="K1153" s="571"/>
      <c r="L1153" s="572"/>
      <c r="M1153" s="221" t="str">
        <f t="shared" si="187"/>
        <v/>
      </c>
      <c r="N1153" s="62" t="str">
        <f t="shared" si="183"/>
        <v/>
      </c>
      <c r="O1153" s="119"/>
      <c r="P1153" s="64" t="str">
        <f t="shared" si="184"/>
        <v/>
      </c>
      <c r="Q1153" s="65"/>
      <c r="R1153" s="66"/>
      <c r="S1153" s="67" t="str">
        <f t="shared" si="185"/>
        <v/>
      </c>
      <c r="T1153" s="68" t="str">
        <f t="shared" si="188"/>
        <v>Sin Iniciar</v>
      </c>
      <c r="U1153" s="650" t="str">
        <f t="shared" si="189"/>
        <v>6</v>
      </c>
      <c r="V1153" s="120"/>
      <c r="W1153" s="71">
        <f t="shared" si="186"/>
        <v>1</v>
      </c>
      <c r="X1153" s="703"/>
    </row>
    <row r="1154" spans="1:24" s="5" customFormat="1" ht="29.25" hidden="1" customHeight="1" outlineLevel="2" thickBot="1" x14ac:dyDescent="0.3">
      <c r="A1154" s="763"/>
      <c r="B1154" s="766"/>
      <c r="C1154" s="310" t="s">
        <v>896</v>
      </c>
      <c r="D1154" s="577"/>
      <c r="E1154" s="577"/>
      <c r="F1154" s="578"/>
      <c r="G1154" s="320" t="s">
        <v>1660</v>
      </c>
      <c r="H1154" s="310" t="s">
        <v>372</v>
      </c>
      <c r="I1154" s="527"/>
      <c r="J1154" s="314">
        <v>1</v>
      </c>
      <c r="K1154" s="571"/>
      <c r="L1154" s="572"/>
      <c r="M1154" s="221" t="str">
        <f t="shared" si="187"/>
        <v/>
      </c>
      <c r="N1154" s="62" t="str">
        <f t="shared" si="183"/>
        <v/>
      </c>
      <c r="O1154" s="119"/>
      <c r="P1154" s="64" t="str">
        <f t="shared" si="184"/>
        <v/>
      </c>
      <c r="Q1154" s="65"/>
      <c r="R1154" s="66"/>
      <c r="S1154" s="67" t="str">
        <f t="shared" si="185"/>
        <v/>
      </c>
      <c r="T1154" s="68" t="str">
        <f t="shared" si="188"/>
        <v>Sin Iniciar</v>
      </c>
      <c r="U1154" s="650" t="str">
        <f t="shared" si="189"/>
        <v>6</v>
      </c>
      <c r="V1154" s="120"/>
      <c r="W1154" s="71">
        <f t="shared" si="186"/>
        <v>1</v>
      </c>
      <c r="X1154" s="703"/>
    </row>
    <row r="1155" spans="1:24" s="5" customFormat="1" ht="29.25" hidden="1" customHeight="1" outlineLevel="2" thickBot="1" x14ac:dyDescent="0.3">
      <c r="A1155" s="763"/>
      <c r="B1155" s="766"/>
      <c r="C1155" s="310" t="s">
        <v>896</v>
      </c>
      <c r="D1155" s="577"/>
      <c r="E1155" s="577"/>
      <c r="F1155" s="578"/>
      <c r="G1155" s="320" t="s">
        <v>1661</v>
      </c>
      <c r="H1155" s="310" t="s">
        <v>372</v>
      </c>
      <c r="I1155" s="527"/>
      <c r="J1155" s="314">
        <v>1</v>
      </c>
      <c r="K1155" s="571"/>
      <c r="L1155" s="572"/>
      <c r="M1155" s="221" t="str">
        <f t="shared" si="187"/>
        <v/>
      </c>
      <c r="N1155" s="62" t="str">
        <f t="shared" ref="N1155:N1218" si="190">+IF(D1155="","",IF(AND(MONTH($C$2)&gt;=MONTH(D1155),MONTH($C$2)&lt;=MONTH(E1155)),"X",""))</f>
        <v/>
      </c>
      <c r="O1155" s="119"/>
      <c r="P1155" s="64" t="str">
        <f t="shared" si="184"/>
        <v/>
      </c>
      <c r="Q1155" s="65"/>
      <c r="R1155" s="66"/>
      <c r="S1155" s="67" t="str">
        <f t="shared" si="185"/>
        <v/>
      </c>
      <c r="T1155" s="68" t="str">
        <f t="shared" si="188"/>
        <v>Sin Iniciar</v>
      </c>
      <c r="U1155" s="650" t="str">
        <f t="shared" si="189"/>
        <v>6</v>
      </c>
      <c r="V1155" s="120"/>
      <c r="W1155" s="71">
        <f t="shared" si="186"/>
        <v>1</v>
      </c>
      <c r="X1155" s="703"/>
    </row>
    <row r="1156" spans="1:24" s="5" customFormat="1" ht="29.25" hidden="1" customHeight="1" outlineLevel="2" thickBot="1" x14ac:dyDescent="0.3">
      <c r="A1156" s="763"/>
      <c r="B1156" s="766"/>
      <c r="C1156" s="310" t="s">
        <v>896</v>
      </c>
      <c r="D1156" s="577"/>
      <c r="E1156" s="577"/>
      <c r="F1156" s="578"/>
      <c r="G1156" s="320" t="s">
        <v>1662</v>
      </c>
      <c r="H1156" s="310" t="s">
        <v>372</v>
      </c>
      <c r="I1156" s="527"/>
      <c r="J1156" s="314">
        <v>1</v>
      </c>
      <c r="K1156" s="571"/>
      <c r="L1156" s="572"/>
      <c r="M1156" s="221" t="str">
        <f t="shared" si="187"/>
        <v/>
      </c>
      <c r="N1156" s="62" t="str">
        <f t="shared" si="190"/>
        <v/>
      </c>
      <c r="O1156" s="119"/>
      <c r="P1156" s="64" t="str">
        <f t="shared" si="184"/>
        <v/>
      </c>
      <c r="Q1156" s="65"/>
      <c r="R1156" s="66"/>
      <c r="S1156" s="67" t="str">
        <f t="shared" si="185"/>
        <v/>
      </c>
      <c r="T1156" s="68" t="str">
        <f t="shared" si="188"/>
        <v>Sin Iniciar</v>
      </c>
      <c r="U1156" s="650" t="str">
        <f t="shared" si="189"/>
        <v>6</v>
      </c>
      <c r="V1156" s="120"/>
      <c r="W1156" s="71">
        <f t="shared" si="186"/>
        <v>1</v>
      </c>
      <c r="X1156" s="703"/>
    </row>
    <row r="1157" spans="1:24" s="5" customFormat="1" ht="29.25" hidden="1" customHeight="1" outlineLevel="2" thickBot="1" x14ac:dyDescent="0.3">
      <c r="A1157" s="763"/>
      <c r="B1157" s="766"/>
      <c r="C1157" s="310" t="s">
        <v>896</v>
      </c>
      <c r="D1157" s="577"/>
      <c r="E1157" s="577"/>
      <c r="F1157" s="578"/>
      <c r="G1157" s="320" t="s">
        <v>1622</v>
      </c>
      <c r="H1157" s="310" t="s">
        <v>372</v>
      </c>
      <c r="I1157" s="527"/>
      <c r="J1157" s="314">
        <v>60</v>
      </c>
      <c r="K1157" s="571"/>
      <c r="L1157" s="572"/>
      <c r="M1157" s="221" t="str">
        <f t="shared" si="187"/>
        <v/>
      </c>
      <c r="N1157" s="62" t="str">
        <f t="shared" si="190"/>
        <v/>
      </c>
      <c r="O1157" s="119"/>
      <c r="P1157" s="64" t="str">
        <f t="shared" si="184"/>
        <v/>
      </c>
      <c r="Q1157" s="65"/>
      <c r="R1157" s="66"/>
      <c r="S1157" s="67" t="str">
        <f t="shared" si="185"/>
        <v/>
      </c>
      <c r="T1157" s="68" t="str">
        <f t="shared" si="188"/>
        <v>Sin Iniciar</v>
      </c>
      <c r="U1157" s="650" t="str">
        <f t="shared" si="189"/>
        <v>6</v>
      </c>
      <c r="V1157" s="120"/>
      <c r="W1157" s="71">
        <f t="shared" si="186"/>
        <v>1</v>
      </c>
      <c r="X1157" s="703"/>
    </row>
    <row r="1158" spans="1:24" s="5" customFormat="1" ht="29.25" hidden="1" customHeight="1" outlineLevel="2" thickBot="1" x14ac:dyDescent="0.3">
      <c r="A1158" s="763"/>
      <c r="B1158" s="766"/>
      <c r="C1158" s="310" t="s">
        <v>896</v>
      </c>
      <c r="D1158" s="577"/>
      <c r="E1158" s="577"/>
      <c r="F1158" s="578"/>
      <c r="G1158" s="320" t="s">
        <v>1623</v>
      </c>
      <c r="H1158" s="310" t="s">
        <v>372</v>
      </c>
      <c r="I1158" s="527"/>
      <c r="J1158" s="314">
        <v>60</v>
      </c>
      <c r="K1158" s="571"/>
      <c r="L1158" s="572"/>
      <c r="M1158" s="221" t="str">
        <f t="shared" si="187"/>
        <v/>
      </c>
      <c r="N1158" s="62" t="str">
        <f t="shared" si="190"/>
        <v/>
      </c>
      <c r="O1158" s="119"/>
      <c r="P1158" s="64" t="str">
        <f t="shared" si="184"/>
        <v/>
      </c>
      <c r="Q1158" s="65"/>
      <c r="R1158" s="66"/>
      <c r="S1158" s="67" t="str">
        <f t="shared" si="185"/>
        <v/>
      </c>
      <c r="T1158" s="68" t="str">
        <f t="shared" si="188"/>
        <v>Sin Iniciar</v>
      </c>
      <c r="U1158" s="650" t="str">
        <f t="shared" si="189"/>
        <v>6</v>
      </c>
      <c r="V1158" s="120"/>
      <c r="W1158" s="71">
        <f t="shared" si="186"/>
        <v>1</v>
      </c>
      <c r="X1158" s="703"/>
    </row>
    <row r="1159" spans="1:24" s="5" customFormat="1" ht="29.25" hidden="1" customHeight="1" outlineLevel="2" thickBot="1" x14ac:dyDescent="0.3">
      <c r="A1159" s="763"/>
      <c r="B1159" s="766"/>
      <c r="C1159" s="310" t="s">
        <v>896</v>
      </c>
      <c r="D1159" s="577"/>
      <c r="E1159" s="577"/>
      <c r="F1159" s="578"/>
      <c r="G1159" s="320" t="s">
        <v>1624</v>
      </c>
      <c r="H1159" s="310" t="s">
        <v>372</v>
      </c>
      <c r="I1159" s="527"/>
      <c r="J1159" s="314">
        <v>60</v>
      </c>
      <c r="K1159" s="571"/>
      <c r="L1159" s="572"/>
      <c r="M1159" s="221" t="str">
        <f t="shared" si="187"/>
        <v/>
      </c>
      <c r="N1159" s="62" t="str">
        <f t="shared" si="190"/>
        <v/>
      </c>
      <c r="O1159" s="119"/>
      <c r="P1159" s="64" t="str">
        <f t="shared" si="184"/>
        <v/>
      </c>
      <c r="Q1159" s="65"/>
      <c r="R1159" s="66"/>
      <c r="S1159" s="67" t="str">
        <f t="shared" si="185"/>
        <v/>
      </c>
      <c r="T1159" s="68" t="str">
        <f t="shared" si="188"/>
        <v>Sin Iniciar</v>
      </c>
      <c r="U1159" s="650" t="str">
        <f t="shared" si="189"/>
        <v>6</v>
      </c>
      <c r="V1159" s="120"/>
      <c r="W1159" s="71">
        <f t="shared" si="186"/>
        <v>1</v>
      </c>
      <c r="X1159" s="703"/>
    </row>
    <row r="1160" spans="1:24" s="5" customFormat="1" ht="29.25" hidden="1" customHeight="1" outlineLevel="2" thickBot="1" x14ac:dyDescent="0.3">
      <c r="A1160" s="763"/>
      <c r="B1160" s="766"/>
      <c r="C1160" s="310" t="s">
        <v>896</v>
      </c>
      <c r="D1160" s="577"/>
      <c r="E1160" s="577"/>
      <c r="F1160" s="578"/>
      <c r="G1160" s="320" t="s">
        <v>1625</v>
      </c>
      <c r="H1160" s="310" t="s">
        <v>372</v>
      </c>
      <c r="I1160" s="527"/>
      <c r="J1160" s="314">
        <v>30</v>
      </c>
      <c r="K1160" s="571"/>
      <c r="L1160" s="572"/>
      <c r="M1160" s="221" t="str">
        <f t="shared" si="187"/>
        <v/>
      </c>
      <c r="N1160" s="62" t="str">
        <f t="shared" si="190"/>
        <v/>
      </c>
      <c r="O1160" s="119"/>
      <c r="P1160" s="64" t="str">
        <f t="shared" si="184"/>
        <v/>
      </c>
      <c r="Q1160" s="65"/>
      <c r="R1160" s="66"/>
      <c r="S1160" s="67" t="str">
        <f t="shared" si="185"/>
        <v/>
      </c>
      <c r="T1160" s="68" t="str">
        <f t="shared" si="188"/>
        <v>Sin Iniciar</v>
      </c>
      <c r="U1160" s="650" t="str">
        <f t="shared" si="189"/>
        <v>6</v>
      </c>
      <c r="V1160" s="120"/>
      <c r="W1160" s="71">
        <f t="shared" si="186"/>
        <v>1</v>
      </c>
      <c r="X1160" s="703"/>
    </row>
    <row r="1161" spans="1:24" s="5" customFormat="1" ht="29.25" hidden="1" customHeight="1" outlineLevel="2" thickBot="1" x14ac:dyDescent="0.3">
      <c r="A1161" s="763"/>
      <c r="B1161" s="766"/>
      <c r="C1161" s="310" t="s">
        <v>896</v>
      </c>
      <c r="D1161" s="577"/>
      <c r="E1161" s="577"/>
      <c r="F1161" s="578"/>
      <c r="G1161" s="320" t="s">
        <v>1626</v>
      </c>
      <c r="H1161" s="310" t="s">
        <v>372</v>
      </c>
      <c r="I1161" s="527"/>
      <c r="J1161" s="314">
        <v>30</v>
      </c>
      <c r="K1161" s="571"/>
      <c r="L1161" s="572"/>
      <c r="M1161" s="221" t="str">
        <f t="shared" si="187"/>
        <v/>
      </c>
      <c r="N1161" s="62" t="str">
        <f t="shared" si="190"/>
        <v/>
      </c>
      <c r="O1161" s="119"/>
      <c r="P1161" s="64" t="str">
        <f t="shared" ref="P1161:P1224" si="191">+IF(N1161="","",IFERROR(IF(MONTH($C$2)&lt;MONTH(D1161),"",IF(E1161&lt;$C$2,1,IF(D1161&lt;$C$2,($C$2-D1161)/(E1161-D1161),0))),0))</f>
        <v/>
      </c>
      <c r="Q1161" s="65"/>
      <c r="R1161" s="66"/>
      <c r="S1161" s="67" t="str">
        <f t="shared" ref="S1161:S1224" si="192">IF(P1161="","",IF(Q1161&gt;P1161,1,(Q1161/P1161)))</f>
        <v/>
      </c>
      <c r="T1161" s="68" t="str">
        <f t="shared" si="188"/>
        <v>Sin Iniciar</v>
      </c>
      <c r="U1161" s="650" t="str">
        <f t="shared" si="189"/>
        <v>6</v>
      </c>
      <c r="V1161" s="120"/>
      <c r="W1161" s="71">
        <f t="shared" si="186"/>
        <v>1</v>
      </c>
      <c r="X1161" s="703"/>
    </row>
    <row r="1162" spans="1:24" s="5" customFormat="1" ht="29.25" hidden="1" customHeight="1" outlineLevel="2" thickBot="1" x14ac:dyDescent="0.3">
      <c r="A1162" s="763"/>
      <c r="B1162" s="766"/>
      <c r="C1162" s="310" t="s">
        <v>896</v>
      </c>
      <c r="D1162" s="577"/>
      <c r="E1162" s="577"/>
      <c r="F1162" s="578"/>
      <c r="G1162" s="320" t="s">
        <v>1627</v>
      </c>
      <c r="H1162" s="310" t="s">
        <v>372</v>
      </c>
      <c r="I1162" s="527"/>
      <c r="J1162" s="314">
        <v>30</v>
      </c>
      <c r="K1162" s="571"/>
      <c r="L1162" s="572"/>
      <c r="M1162" s="221" t="str">
        <f t="shared" si="187"/>
        <v/>
      </c>
      <c r="N1162" s="62" t="str">
        <f t="shared" si="190"/>
        <v/>
      </c>
      <c r="O1162" s="119"/>
      <c r="P1162" s="64" t="str">
        <f t="shared" si="191"/>
        <v/>
      </c>
      <c r="Q1162" s="65"/>
      <c r="R1162" s="66"/>
      <c r="S1162" s="67" t="str">
        <f t="shared" si="192"/>
        <v/>
      </c>
      <c r="T1162" s="68" t="str">
        <f t="shared" si="188"/>
        <v>Sin Iniciar</v>
      </c>
      <c r="U1162" s="650" t="str">
        <f t="shared" si="189"/>
        <v>6</v>
      </c>
      <c r="V1162" s="120"/>
      <c r="W1162" s="71">
        <f t="shared" si="186"/>
        <v>1</v>
      </c>
      <c r="X1162" s="703"/>
    </row>
    <row r="1163" spans="1:24" s="5" customFormat="1" ht="29.25" hidden="1" customHeight="1" outlineLevel="2" thickBot="1" x14ac:dyDescent="0.3">
      <c r="A1163" s="763"/>
      <c r="B1163" s="766"/>
      <c r="C1163" s="310" t="s">
        <v>896</v>
      </c>
      <c r="D1163" s="577"/>
      <c r="E1163" s="577"/>
      <c r="F1163" s="578"/>
      <c r="G1163" s="320" t="s">
        <v>1628</v>
      </c>
      <c r="H1163" s="310" t="s">
        <v>372</v>
      </c>
      <c r="I1163" s="527"/>
      <c r="J1163" s="314">
        <v>30</v>
      </c>
      <c r="K1163" s="571"/>
      <c r="L1163" s="572"/>
      <c r="M1163" s="221" t="str">
        <f t="shared" si="187"/>
        <v/>
      </c>
      <c r="N1163" s="62" t="str">
        <f t="shared" si="190"/>
        <v/>
      </c>
      <c r="O1163" s="119"/>
      <c r="P1163" s="64" t="str">
        <f t="shared" si="191"/>
        <v/>
      </c>
      <c r="Q1163" s="65"/>
      <c r="R1163" s="66"/>
      <c r="S1163" s="67" t="str">
        <f t="shared" si="192"/>
        <v/>
      </c>
      <c r="T1163" s="68" t="str">
        <f t="shared" si="188"/>
        <v>Sin Iniciar</v>
      </c>
      <c r="U1163" s="650" t="str">
        <f t="shared" si="189"/>
        <v>6</v>
      </c>
      <c r="V1163" s="120"/>
      <c r="W1163" s="71">
        <f t="shared" si="186"/>
        <v>1</v>
      </c>
      <c r="X1163" s="703"/>
    </row>
    <row r="1164" spans="1:24" s="5" customFormat="1" ht="29.25" hidden="1" customHeight="1" outlineLevel="2" thickBot="1" x14ac:dyDescent="0.3">
      <c r="A1164" s="763"/>
      <c r="B1164" s="766"/>
      <c r="C1164" s="310" t="s">
        <v>896</v>
      </c>
      <c r="D1164" s="577"/>
      <c r="E1164" s="577"/>
      <c r="F1164" s="578"/>
      <c r="G1164" s="320" t="s">
        <v>1629</v>
      </c>
      <c r="H1164" s="310" t="s">
        <v>372</v>
      </c>
      <c r="I1164" s="527"/>
      <c r="J1164" s="314">
        <v>60</v>
      </c>
      <c r="K1164" s="571"/>
      <c r="L1164" s="572"/>
      <c r="M1164" s="221" t="str">
        <f t="shared" si="187"/>
        <v/>
      </c>
      <c r="N1164" s="62" t="str">
        <f t="shared" si="190"/>
        <v/>
      </c>
      <c r="O1164" s="119"/>
      <c r="P1164" s="64" t="str">
        <f t="shared" si="191"/>
        <v/>
      </c>
      <c r="Q1164" s="65"/>
      <c r="R1164" s="66"/>
      <c r="S1164" s="67" t="str">
        <f t="shared" si="192"/>
        <v/>
      </c>
      <c r="T1164" s="68" t="str">
        <f t="shared" si="188"/>
        <v>Sin Iniciar</v>
      </c>
      <c r="U1164" s="650" t="str">
        <f t="shared" si="189"/>
        <v>6</v>
      </c>
      <c r="V1164" s="120"/>
      <c r="W1164" s="71">
        <f t="shared" si="186"/>
        <v>1</v>
      </c>
      <c r="X1164" s="703"/>
    </row>
    <row r="1165" spans="1:24" s="5" customFormat="1" ht="29.25" hidden="1" customHeight="1" outlineLevel="2" thickBot="1" x14ac:dyDescent="0.3">
      <c r="A1165" s="763"/>
      <c r="B1165" s="766"/>
      <c r="C1165" s="310" t="s">
        <v>896</v>
      </c>
      <c r="D1165" s="577"/>
      <c r="E1165" s="577"/>
      <c r="F1165" s="578"/>
      <c r="G1165" s="320" t="s">
        <v>1630</v>
      </c>
      <c r="H1165" s="310" t="s">
        <v>372</v>
      </c>
      <c r="I1165" s="527"/>
      <c r="J1165" s="314">
        <v>60</v>
      </c>
      <c r="K1165" s="571"/>
      <c r="L1165" s="572"/>
      <c r="M1165" s="221" t="str">
        <f t="shared" si="187"/>
        <v/>
      </c>
      <c r="N1165" s="62" t="str">
        <f t="shared" si="190"/>
        <v/>
      </c>
      <c r="O1165" s="119"/>
      <c r="P1165" s="64" t="str">
        <f t="shared" si="191"/>
        <v/>
      </c>
      <c r="Q1165" s="65"/>
      <c r="R1165" s="66"/>
      <c r="S1165" s="67" t="str">
        <f t="shared" si="192"/>
        <v/>
      </c>
      <c r="T1165" s="68" t="str">
        <f t="shared" si="188"/>
        <v>Sin Iniciar</v>
      </c>
      <c r="U1165" s="650" t="str">
        <f t="shared" si="189"/>
        <v>6</v>
      </c>
      <c r="V1165" s="120"/>
      <c r="W1165" s="71">
        <f t="shared" si="186"/>
        <v>1</v>
      </c>
      <c r="X1165" s="703"/>
    </row>
    <row r="1166" spans="1:24" s="5" customFormat="1" ht="29.25" hidden="1" customHeight="1" outlineLevel="2" thickBot="1" x14ac:dyDescent="0.3">
      <c r="A1166" s="763"/>
      <c r="B1166" s="766"/>
      <c r="C1166" s="310" t="s">
        <v>896</v>
      </c>
      <c r="D1166" s="577"/>
      <c r="E1166" s="577"/>
      <c r="F1166" s="578"/>
      <c r="G1166" s="320" t="s">
        <v>1631</v>
      </c>
      <c r="H1166" s="310" t="s">
        <v>372</v>
      </c>
      <c r="I1166" s="527"/>
      <c r="J1166" s="314">
        <v>60</v>
      </c>
      <c r="K1166" s="571"/>
      <c r="L1166" s="572"/>
      <c r="M1166" s="221" t="str">
        <f t="shared" si="187"/>
        <v/>
      </c>
      <c r="N1166" s="62" t="str">
        <f t="shared" si="190"/>
        <v/>
      </c>
      <c r="O1166" s="119"/>
      <c r="P1166" s="64" t="str">
        <f t="shared" si="191"/>
        <v/>
      </c>
      <c r="Q1166" s="65"/>
      <c r="R1166" s="66"/>
      <c r="S1166" s="67" t="str">
        <f t="shared" si="192"/>
        <v/>
      </c>
      <c r="T1166" s="68" t="str">
        <f t="shared" si="188"/>
        <v>Sin Iniciar</v>
      </c>
      <c r="U1166" s="650" t="str">
        <f t="shared" si="189"/>
        <v>6</v>
      </c>
      <c r="V1166" s="120"/>
      <c r="W1166" s="71">
        <f t="shared" si="186"/>
        <v>1</v>
      </c>
      <c r="X1166" s="703"/>
    </row>
    <row r="1167" spans="1:24" s="5" customFormat="1" ht="29.25" hidden="1" customHeight="1" outlineLevel="2" thickBot="1" x14ac:dyDescent="0.3">
      <c r="A1167" s="763"/>
      <c r="B1167" s="766"/>
      <c r="C1167" s="310" t="s">
        <v>896</v>
      </c>
      <c r="D1167" s="577"/>
      <c r="E1167" s="577"/>
      <c r="F1167" s="578"/>
      <c r="G1167" s="320" t="s">
        <v>1632</v>
      </c>
      <c r="H1167" s="310" t="s">
        <v>372</v>
      </c>
      <c r="I1167" s="527"/>
      <c r="J1167" s="314">
        <v>60</v>
      </c>
      <c r="K1167" s="571"/>
      <c r="L1167" s="572"/>
      <c r="M1167" s="221" t="str">
        <f t="shared" si="187"/>
        <v/>
      </c>
      <c r="N1167" s="62" t="str">
        <f t="shared" si="190"/>
        <v/>
      </c>
      <c r="O1167" s="119"/>
      <c r="P1167" s="64" t="str">
        <f t="shared" si="191"/>
        <v/>
      </c>
      <c r="Q1167" s="65"/>
      <c r="R1167" s="66"/>
      <c r="S1167" s="67" t="str">
        <f t="shared" si="192"/>
        <v/>
      </c>
      <c r="T1167" s="68" t="str">
        <f t="shared" si="188"/>
        <v>Sin Iniciar</v>
      </c>
      <c r="U1167" s="650" t="str">
        <f t="shared" si="189"/>
        <v>6</v>
      </c>
      <c r="V1167" s="120"/>
      <c r="W1167" s="71">
        <f t="shared" si="186"/>
        <v>1</v>
      </c>
      <c r="X1167" s="703"/>
    </row>
    <row r="1168" spans="1:24" s="5" customFormat="1" ht="29.25" hidden="1" customHeight="1" outlineLevel="2" thickBot="1" x14ac:dyDescent="0.3">
      <c r="A1168" s="763"/>
      <c r="B1168" s="766"/>
      <c r="C1168" s="310" t="s">
        <v>896</v>
      </c>
      <c r="D1168" s="577"/>
      <c r="E1168" s="577"/>
      <c r="F1168" s="578"/>
      <c r="G1168" s="320" t="s">
        <v>1633</v>
      </c>
      <c r="H1168" s="310" t="s">
        <v>372</v>
      </c>
      <c r="I1168" s="527"/>
      <c r="J1168" s="314">
        <v>80</v>
      </c>
      <c r="K1168" s="571"/>
      <c r="L1168" s="572"/>
      <c r="M1168" s="221" t="str">
        <f t="shared" si="187"/>
        <v/>
      </c>
      <c r="N1168" s="62" t="str">
        <f t="shared" si="190"/>
        <v/>
      </c>
      <c r="O1168" s="119"/>
      <c r="P1168" s="64" t="str">
        <f t="shared" si="191"/>
        <v/>
      </c>
      <c r="Q1168" s="65"/>
      <c r="R1168" s="66"/>
      <c r="S1168" s="67" t="str">
        <f t="shared" si="192"/>
        <v/>
      </c>
      <c r="T1168" s="68" t="str">
        <f t="shared" si="188"/>
        <v>Sin Iniciar</v>
      </c>
      <c r="U1168" s="650" t="str">
        <f t="shared" si="189"/>
        <v>6</v>
      </c>
      <c r="V1168" s="120"/>
      <c r="W1168" s="71">
        <f t="shared" si="186"/>
        <v>1</v>
      </c>
      <c r="X1168" s="703"/>
    </row>
    <row r="1169" spans="1:24" s="5" customFormat="1" ht="29.25" hidden="1" customHeight="1" outlineLevel="2" thickBot="1" x14ac:dyDescent="0.3">
      <c r="A1169" s="763"/>
      <c r="B1169" s="766"/>
      <c r="C1169" s="310" t="s">
        <v>896</v>
      </c>
      <c r="D1169" s="577"/>
      <c r="E1169" s="577"/>
      <c r="F1169" s="578"/>
      <c r="G1169" s="320" t="s">
        <v>1634</v>
      </c>
      <c r="H1169" s="310" t="s">
        <v>372</v>
      </c>
      <c r="I1169" s="527"/>
      <c r="J1169" s="314">
        <v>100</v>
      </c>
      <c r="K1169" s="571"/>
      <c r="L1169" s="572"/>
      <c r="M1169" s="221" t="str">
        <f t="shared" si="187"/>
        <v/>
      </c>
      <c r="N1169" s="62" t="str">
        <f t="shared" si="190"/>
        <v/>
      </c>
      <c r="O1169" s="119"/>
      <c r="P1169" s="64" t="str">
        <f t="shared" si="191"/>
        <v/>
      </c>
      <c r="Q1169" s="65"/>
      <c r="R1169" s="66"/>
      <c r="S1169" s="67" t="str">
        <f t="shared" si="192"/>
        <v/>
      </c>
      <c r="T1169" s="68" t="str">
        <f t="shared" si="188"/>
        <v>Sin Iniciar</v>
      </c>
      <c r="U1169" s="650" t="str">
        <f t="shared" si="189"/>
        <v>6</v>
      </c>
      <c r="V1169" s="120"/>
      <c r="W1169" s="71">
        <f t="shared" si="186"/>
        <v>1</v>
      </c>
      <c r="X1169" s="703"/>
    </row>
    <row r="1170" spans="1:24" s="5" customFormat="1" ht="29.25" hidden="1" customHeight="1" outlineLevel="2" thickBot="1" x14ac:dyDescent="0.3">
      <c r="A1170" s="763"/>
      <c r="B1170" s="766"/>
      <c r="C1170" s="310" t="s">
        <v>896</v>
      </c>
      <c r="D1170" s="577"/>
      <c r="E1170" s="577"/>
      <c r="F1170" s="578"/>
      <c r="G1170" s="320" t="s">
        <v>1635</v>
      </c>
      <c r="H1170" s="310" t="s">
        <v>372</v>
      </c>
      <c r="I1170" s="527"/>
      <c r="J1170" s="314">
        <v>80</v>
      </c>
      <c r="K1170" s="571"/>
      <c r="L1170" s="572"/>
      <c r="M1170" s="221" t="str">
        <f t="shared" si="187"/>
        <v/>
      </c>
      <c r="N1170" s="62" t="str">
        <f t="shared" si="190"/>
        <v/>
      </c>
      <c r="O1170" s="119"/>
      <c r="P1170" s="64" t="str">
        <f t="shared" si="191"/>
        <v/>
      </c>
      <c r="Q1170" s="65"/>
      <c r="R1170" s="66"/>
      <c r="S1170" s="67" t="str">
        <f t="shared" si="192"/>
        <v/>
      </c>
      <c r="T1170" s="68" t="str">
        <f t="shared" si="188"/>
        <v>Sin Iniciar</v>
      </c>
      <c r="U1170" s="650" t="str">
        <f t="shared" si="189"/>
        <v>6</v>
      </c>
      <c r="V1170" s="120"/>
      <c r="W1170" s="71">
        <f t="shared" si="186"/>
        <v>1</v>
      </c>
      <c r="X1170" s="703"/>
    </row>
    <row r="1171" spans="1:24" s="5" customFormat="1" ht="29.25" hidden="1" customHeight="1" outlineLevel="2" thickBot="1" x14ac:dyDescent="0.3">
      <c r="A1171" s="763"/>
      <c r="B1171" s="766"/>
      <c r="C1171" s="310" t="s">
        <v>896</v>
      </c>
      <c r="D1171" s="577"/>
      <c r="E1171" s="577"/>
      <c r="F1171" s="578"/>
      <c r="G1171" s="320" t="s">
        <v>1636</v>
      </c>
      <c r="H1171" s="310" t="s">
        <v>372</v>
      </c>
      <c r="I1171" s="527"/>
      <c r="J1171" s="314">
        <v>40</v>
      </c>
      <c r="K1171" s="571"/>
      <c r="L1171" s="572"/>
      <c r="M1171" s="221" t="str">
        <f t="shared" si="187"/>
        <v/>
      </c>
      <c r="N1171" s="62" t="str">
        <f t="shared" si="190"/>
        <v/>
      </c>
      <c r="O1171" s="119"/>
      <c r="P1171" s="64" t="str">
        <f t="shared" si="191"/>
        <v/>
      </c>
      <c r="Q1171" s="65"/>
      <c r="R1171" s="66"/>
      <c r="S1171" s="67" t="str">
        <f t="shared" si="192"/>
        <v/>
      </c>
      <c r="T1171" s="68" t="str">
        <f t="shared" si="188"/>
        <v>Sin Iniciar</v>
      </c>
      <c r="U1171" s="650" t="str">
        <f t="shared" si="189"/>
        <v>6</v>
      </c>
      <c r="V1171" s="120"/>
      <c r="W1171" s="71">
        <f t="shared" si="186"/>
        <v>1</v>
      </c>
      <c r="X1171" s="703"/>
    </row>
    <row r="1172" spans="1:24" s="5" customFormat="1" ht="29.25" hidden="1" customHeight="1" outlineLevel="2" thickBot="1" x14ac:dyDescent="0.3">
      <c r="A1172" s="763"/>
      <c r="B1172" s="766"/>
      <c r="C1172" s="310" t="s">
        <v>896</v>
      </c>
      <c r="D1172" s="577"/>
      <c r="E1172" s="577"/>
      <c r="F1172" s="578"/>
      <c r="G1172" s="320" t="s">
        <v>1637</v>
      </c>
      <c r="H1172" s="310" t="s">
        <v>372</v>
      </c>
      <c r="I1172" s="527"/>
      <c r="J1172" s="314">
        <v>60</v>
      </c>
      <c r="K1172" s="571"/>
      <c r="L1172" s="572"/>
      <c r="M1172" s="221" t="str">
        <f t="shared" si="187"/>
        <v/>
      </c>
      <c r="N1172" s="62" t="str">
        <f t="shared" si="190"/>
        <v/>
      </c>
      <c r="O1172" s="119"/>
      <c r="P1172" s="64" t="str">
        <f t="shared" si="191"/>
        <v/>
      </c>
      <c r="Q1172" s="65"/>
      <c r="R1172" s="66"/>
      <c r="S1172" s="67" t="str">
        <f t="shared" si="192"/>
        <v/>
      </c>
      <c r="T1172" s="68" t="str">
        <f t="shared" si="188"/>
        <v>Sin Iniciar</v>
      </c>
      <c r="U1172" s="650" t="str">
        <f t="shared" si="189"/>
        <v>6</v>
      </c>
      <c r="V1172" s="120"/>
      <c r="W1172" s="71">
        <f t="shared" si="186"/>
        <v>1</v>
      </c>
      <c r="X1172" s="703"/>
    </row>
    <row r="1173" spans="1:24" s="5" customFormat="1" ht="29.25" hidden="1" customHeight="1" outlineLevel="2" thickBot="1" x14ac:dyDescent="0.3">
      <c r="A1173" s="763"/>
      <c r="B1173" s="766"/>
      <c r="C1173" s="310" t="s">
        <v>896</v>
      </c>
      <c r="D1173" s="577"/>
      <c r="E1173" s="577"/>
      <c r="F1173" s="578"/>
      <c r="G1173" s="320" t="s">
        <v>1638</v>
      </c>
      <c r="H1173" s="310" t="s">
        <v>372</v>
      </c>
      <c r="I1173" s="527"/>
      <c r="J1173" s="314">
        <v>60</v>
      </c>
      <c r="K1173" s="571"/>
      <c r="L1173" s="572"/>
      <c r="M1173" s="221" t="str">
        <f t="shared" si="187"/>
        <v/>
      </c>
      <c r="N1173" s="62" t="str">
        <f t="shared" si="190"/>
        <v/>
      </c>
      <c r="O1173" s="119"/>
      <c r="P1173" s="64" t="str">
        <f t="shared" si="191"/>
        <v/>
      </c>
      <c r="Q1173" s="65"/>
      <c r="R1173" s="66"/>
      <c r="S1173" s="67" t="str">
        <f t="shared" si="192"/>
        <v/>
      </c>
      <c r="T1173" s="68" t="str">
        <f t="shared" si="188"/>
        <v>Sin Iniciar</v>
      </c>
      <c r="U1173" s="650" t="str">
        <f t="shared" si="189"/>
        <v>6</v>
      </c>
      <c r="V1173" s="120"/>
      <c r="W1173" s="71">
        <f t="shared" si="186"/>
        <v>1</v>
      </c>
      <c r="X1173" s="703"/>
    </row>
    <row r="1174" spans="1:24" s="5" customFormat="1" ht="29.25" hidden="1" customHeight="1" outlineLevel="2" thickBot="1" x14ac:dyDescent="0.3">
      <c r="A1174" s="763"/>
      <c r="B1174" s="766"/>
      <c r="C1174" s="310" t="s">
        <v>896</v>
      </c>
      <c r="D1174" s="577"/>
      <c r="E1174" s="577"/>
      <c r="F1174" s="578"/>
      <c r="G1174" s="320" t="s">
        <v>1639</v>
      </c>
      <c r="H1174" s="310" t="s">
        <v>372</v>
      </c>
      <c r="I1174" s="527"/>
      <c r="J1174" s="314">
        <v>50</v>
      </c>
      <c r="K1174" s="571"/>
      <c r="L1174" s="572"/>
      <c r="M1174" s="221" t="str">
        <f t="shared" si="187"/>
        <v/>
      </c>
      <c r="N1174" s="62" t="str">
        <f t="shared" si="190"/>
        <v/>
      </c>
      <c r="O1174" s="119"/>
      <c r="P1174" s="64" t="str">
        <f t="shared" si="191"/>
        <v/>
      </c>
      <c r="Q1174" s="65"/>
      <c r="R1174" s="66"/>
      <c r="S1174" s="67" t="str">
        <f t="shared" si="192"/>
        <v/>
      </c>
      <c r="T1174" s="68" t="str">
        <f t="shared" si="188"/>
        <v>Sin Iniciar</v>
      </c>
      <c r="U1174" s="650" t="str">
        <f t="shared" si="189"/>
        <v>6</v>
      </c>
      <c r="V1174" s="120"/>
      <c r="W1174" s="71">
        <f t="shared" si="186"/>
        <v>1</v>
      </c>
      <c r="X1174" s="703"/>
    </row>
    <row r="1175" spans="1:24" s="5" customFormat="1" ht="29.25" hidden="1" customHeight="1" outlineLevel="2" thickBot="1" x14ac:dyDescent="0.3">
      <c r="A1175" s="763"/>
      <c r="B1175" s="766"/>
      <c r="C1175" s="310" t="s">
        <v>896</v>
      </c>
      <c r="D1175" s="577"/>
      <c r="E1175" s="577"/>
      <c r="F1175" s="578"/>
      <c r="G1175" s="320" t="s">
        <v>1640</v>
      </c>
      <c r="H1175" s="310" t="s">
        <v>372</v>
      </c>
      <c r="I1175" s="527"/>
      <c r="J1175" s="314">
        <v>50</v>
      </c>
      <c r="K1175" s="571"/>
      <c r="L1175" s="572"/>
      <c r="M1175" s="221" t="str">
        <f t="shared" si="187"/>
        <v/>
      </c>
      <c r="N1175" s="62" t="str">
        <f t="shared" si="190"/>
        <v/>
      </c>
      <c r="O1175" s="119"/>
      <c r="P1175" s="64" t="str">
        <f t="shared" si="191"/>
        <v/>
      </c>
      <c r="Q1175" s="65"/>
      <c r="R1175" s="66"/>
      <c r="S1175" s="67" t="str">
        <f t="shared" si="192"/>
        <v/>
      </c>
      <c r="T1175" s="68" t="str">
        <f t="shared" si="188"/>
        <v>Sin Iniciar</v>
      </c>
      <c r="U1175" s="650" t="str">
        <f t="shared" si="189"/>
        <v>6</v>
      </c>
      <c r="V1175" s="120"/>
      <c r="W1175" s="71">
        <f t="shared" si="186"/>
        <v>1</v>
      </c>
      <c r="X1175" s="703"/>
    </row>
    <row r="1176" spans="1:24" s="5" customFormat="1" ht="29.25" hidden="1" customHeight="1" outlineLevel="2" thickBot="1" x14ac:dyDescent="0.3">
      <c r="A1176" s="763"/>
      <c r="B1176" s="766"/>
      <c r="C1176" s="310" t="s">
        <v>896</v>
      </c>
      <c r="D1176" s="577"/>
      <c r="E1176" s="577"/>
      <c r="F1176" s="578"/>
      <c r="G1176" s="320" t="s">
        <v>1641</v>
      </c>
      <c r="H1176" s="310" t="s">
        <v>372</v>
      </c>
      <c r="I1176" s="527"/>
      <c r="J1176" s="314">
        <v>50</v>
      </c>
      <c r="K1176" s="571"/>
      <c r="L1176" s="572"/>
      <c r="M1176" s="221" t="str">
        <f t="shared" si="187"/>
        <v/>
      </c>
      <c r="N1176" s="62" t="str">
        <f t="shared" si="190"/>
        <v/>
      </c>
      <c r="O1176" s="119"/>
      <c r="P1176" s="64" t="str">
        <f t="shared" si="191"/>
        <v/>
      </c>
      <c r="Q1176" s="65"/>
      <c r="R1176" s="66"/>
      <c r="S1176" s="67" t="str">
        <f t="shared" si="192"/>
        <v/>
      </c>
      <c r="T1176" s="68" t="str">
        <f t="shared" si="188"/>
        <v>Sin Iniciar</v>
      </c>
      <c r="U1176" s="650" t="str">
        <f t="shared" si="189"/>
        <v>6</v>
      </c>
      <c r="V1176" s="120"/>
      <c r="W1176" s="71">
        <f t="shared" si="186"/>
        <v>1</v>
      </c>
      <c r="X1176" s="703"/>
    </row>
    <row r="1177" spans="1:24" s="5" customFormat="1" ht="29.25" hidden="1" customHeight="1" outlineLevel="2" thickBot="1" x14ac:dyDescent="0.3">
      <c r="A1177" s="763"/>
      <c r="B1177" s="766"/>
      <c r="C1177" s="310" t="s">
        <v>896</v>
      </c>
      <c r="D1177" s="577"/>
      <c r="E1177" s="577"/>
      <c r="F1177" s="578"/>
      <c r="G1177" s="320" t="s">
        <v>1642</v>
      </c>
      <c r="H1177" s="310" t="s">
        <v>372</v>
      </c>
      <c r="I1177" s="527"/>
      <c r="J1177" s="314">
        <v>50</v>
      </c>
      <c r="K1177" s="571"/>
      <c r="L1177" s="572"/>
      <c r="M1177" s="221" t="str">
        <f t="shared" si="187"/>
        <v/>
      </c>
      <c r="N1177" s="62" t="str">
        <f t="shared" si="190"/>
        <v/>
      </c>
      <c r="O1177" s="119"/>
      <c r="P1177" s="64" t="str">
        <f t="shared" si="191"/>
        <v/>
      </c>
      <c r="Q1177" s="65"/>
      <c r="R1177" s="66"/>
      <c r="S1177" s="67" t="str">
        <f t="shared" si="192"/>
        <v/>
      </c>
      <c r="T1177" s="68" t="str">
        <f t="shared" si="188"/>
        <v>Sin Iniciar</v>
      </c>
      <c r="U1177" s="650" t="str">
        <f t="shared" si="189"/>
        <v>6</v>
      </c>
      <c r="V1177" s="120"/>
      <c r="W1177" s="71">
        <f t="shared" si="186"/>
        <v>1</v>
      </c>
      <c r="X1177" s="703"/>
    </row>
    <row r="1178" spans="1:24" s="5" customFormat="1" ht="29.25" hidden="1" customHeight="1" outlineLevel="2" thickBot="1" x14ac:dyDescent="0.3">
      <c r="A1178" s="763"/>
      <c r="B1178" s="766"/>
      <c r="C1178" s="310" t="s">
        <v>896</v>
      </c>
      <c r="D1178" s="577"/>
      <c r="E1178" s="577"/>
      <c r="F1178" s="578"/>
      <c r="G1178" s="320" t="s">
        <v>1643</v>
      </c>
      <c r="H1178" s="310" t="s">
        <v>372</v>
      </c>
      <c r="I1178" s="527"/>
      <c r="J1178" s="314">
        <v>50</v>
      </c>
      <c r="K1178" s="571"/>
      <c r="L1178" s="572"/>
      <c r="M1178" s="221" t="str">
        <f t="shared" si="187"/>
        <v/>
      </c>
      <c r="N1178" s="62" t="str">
        <f t="shared" si="190"/>
        <v/>
      </c>
      <c r="O1178" s="119"/>
      <c r="P1178" s="64" t="str">
        <f t="shared" si="191"/>
        <v/>
      </c>
      <c r="Q1178" s="65"/>
      <c r="R1178" s="66"/>
      <c r="S1178" s="67" t="str">
        <f t="shared" si="192"/>
        <v/>
      </c>
      <c r="T1178" s="68" t="str">
        <f t="shared" si="188"/>
        <v>Sin Iniciar</v>
      </c>
      <c r="U1178" s="650" t="str">
        <f t="shared" si="189"/>
        <v>6</v>
      </c>
      <c r="V1178" s="120"/>
      <c r="W1178" s="71">
        <f t="shared" si="186"/>
        <v>1</v>
      </c>
      <c r="X1178" s="703"/>
    </row>
    <row r="1179" spans="1:24" s="5" customFormat="1" ht="29.25" hidden="1" customHeight="1" outlineLevel="2" thickBot="1" x14ac:dyDescent="0.3">
      <c r="A1179" s="763"/>
      <c r="B1179" s="766"/>
      <c r="C1179" s="310" t="s">
        <v>896</v>
      </c>
      <c r="D1179" s="577"/>
      <c r="E1179" s="577"/>
      <c r="F1179" s="578"/>
      <c r="G1179" s="320" t="s">
        <v>1644</v>
      </c>
      <c r="H1179" s="310" t="s">
        <v>372</v>
      </c>
      <c r="I1179" s="527"/>
      <c r="J1179" s="314">
        <v>50</v>
      </c>
      <c r="K1179" s="571"/>
      <c r="L1179" s="572"/>
      <c r="M1179" s="221" t="str">
        <f t="shared" si="187"/>
        <v/>
      </c>
      <c r="N1179" s="62" t="str">
        <f t="shared" si="190"/>
        <v/>
      </c>
      <c r="O1179" s="119"/>
      <c r="P1179" s="64" t="str">
        <f t="shared" si="191"/>
        <v/>
      </c>
      <c r="Q1179" s="65"/>
      <c r="R1179" s="66"/>
      <c r="S1179" s="67" t="str">
        <f t="shared" si="192"/>
        <v/>
      </c>
      <c r="T1179" s="68" t="str">
        <f t="shared" si="188"/>
        <v>Sin Iniciar</v>
      </c>
      <c r="U1179" s="650" t="str">
        <f t="shared" si="189"/>
        <v>6</v>
      </c>
      <c r="V1179" s="120"/>
      <c r="W1179" s="71">
        <f t="shared" ref="W1179:W1242" si="193">1-R1179</f>
        <v>1</v>
      </c>
      <c r="X1179" s="703"/>
    </row>
    <row r="1180" spans="1:24" s="5" customFormat="1" ht="29.25" hidden="1" customHeight="1" outlineLevel="2" thickBot="1" x14ac:dyDescent="0.3">
      <c r="A1180" s="763"/>
      <c r="B1180" s="766"/>
      <c r="C1180" s="310" t="s">
        <v>896</v>
      </c>
      <c r="D1180" s="577"/>
      <c r="E1180" s="577"/>
      <c r="F1180" s="578"/>
      <c r="G1180" s="320" t="s">
        <v>1663</v>
      </c>
      <c r="H1180" s="310" t="s">
        <v>372</v>
      </c>
      <c r="I1180" s="527"/>
      <c r="J1180" s="314">
        <v>5</v>
      </c>
      <c r="K1180" s="571"/>
      <c r="L1180" s="572"/>
      <c r="M1180" s="221" t="str">
        <f t="shared" si="187"/>
        <v/>
      </c>
      <c r="N1180" s="62" t="str">
        <f t="shared" si="190"/>
        <v/>
      </c>
      <c r="O1180" s="119"/>
      <c r="P1180" s="64" t="str">
        <f t="shared" si="191"/>
        <v/>
      </c>
      <c r="Q1180" s="65"/>
      <c r="R1180" s="66"/>
      <c r="S1180" s="67" t="str">
        <f t="shared" si="192"/>
        <v/>
      </c>
      <c r="T1180" s="68" t="str">
        <f t="shared" si="188"/>
        <v>Sin Iniciar</v>
      </c>
      <c r="U1180" s="650" t="str">
        <f t="shared" si="189"/>
        <v>6</v>
      </c>
      <c r="V1180" s="120"/>
      <c r="W1180" s="71">
        <f t="shared" si="193"/>
        <v>1</v>
      </c>
      <c r="X1180" s="703"/>
    </row>
    <row r="1181" spans="1:24" s="5" customFormat="1" ht="29.25" hidden="1" customHeight="1" outlineLevel="2" thickBot="1" x14ac:dyDescent="0.3">
      <c r="A1181" s="763"/>
      <c r="B1181" s="766"/>
      <c r="C1181" s="310" t="s">
        <v>896</v>
      </c>
      <c r="D1181" s="577"/>
      <c r="E1181" s="577"/>
      <c r="F1181" s="578"/>
      <c r="G1181" s="320" t="s">
        <v>1664</v>
      </c>
      <c r="H1181" s="310" t="s">
        <v>372</v>
      </c>
      <c r="I1181" s="527"/>
      <c r="J1181" s="314">
        <v>5</v>
      </c>
      <c r="K1181" s="571"/>
      <c r="L1181" s="572"/>
      <c r="M1181" s="221" t="str">
        <f t="shared" si="187"/>
        <v/>
      </c>
      <c r="N1181" s="62" t="str">
        <f t="shared" si="190"/>
        <v/>
      </c>
      <c r="O1181" s="119"/>
      <c r="P1181" s="64" t="str">
        <f t="shared" si="191"/>
        <v/>
      </c>
      <c r="Q1181" s="65"/>
      <c r="R1181" s="66"/>
      <c r="S1181" s="67" t="str">
        <f t="shared" si="192"/>
        <v/>
      </c>
      <c r="T1181" s="68" t="str">
        <f t="shared" si="188"/>
        <v>Sin Iniciar</v>
      </c>
      <c r="U1181" s="650" t="str">
        <f t="shared" si="189"/>
        <v>6</v>
      </c>
      <c r="V1181" s="120"/>
      <c r="W1181" s="71">
        <f t="shared" si="193"/>
        <v>1</v>
      </c>
      <c r="X1181" s="703"/>
    </row>
    <row r="1182" spans="1:24" s="5" customFormat="1" ht="29.25" hidden="1" customHeight="1" outlineLevel="2" thickBot="1" x14ac:dyDescent="0.3">
      <c r="A1182" s="763"/>
      <c r="B1182" s="766"/>
      <c r="C1182" s="310" t="s">
        <v>896</v>
      </c>
      <c r="D1182" s="577"/>
      <c r="E1182" s="577"/>
      <c r="F1182" s="578"/>
      <c r="G1182" s="320" t="s">
        <v>1665</v>
      </c>
      <c r="H1182" s="310" t="s">
        <v>372</v>
      </c>
      <c r="I1182" s="527"/>
      <c r="J1182" s="314">
        <v>3</v>
      </c>
      <c r="K1182" s="571"/>
      <c r="L1182" s="572"/>
      <c r="M1182" s="221" t="str">
        <f t="shared" si="187"/>
        <v/>
      </c>
      <c r="N1182" s="62" t="str">
        <f t="shared" si="190"/>
        <v/>
      </c>
      <c r="O1182" s="119"/>
      <c r="P1182" s="64" t="str">
        <f t="shared" si="191"/>
        <v/>
      </c>
      <c r="Q1182" s="65"/>
      <c r="R1182" s="66"/>
      <c r="S1182" s="67" t="str">
        <f t="shared" si="192"/>
        <v/>
      </c>
      <c r="T1182" s="68" t="str">
        <f t="shared" si="188"/>
        <v>Sin Iniciar</v>
      </c>
      <c r="U1182" s="650" t="str">
        <f t="shared" si="189"/>
        <v>6</v>
      </c>
      <c r="V1182" s="120"/>
      <c r="W1182" s="71">
        <f t="shared" si="193"/>
        <v>1</v>
      </c>
      <c r="X1182" s="703"/>
    </row>
    <row r="1183" spans="1:24" s="5" customFormat="1" ht="29.25" hidden="1" customHeight="1" outlineLevel="2" thickBot="1" x14ac:dyDescent="0.3">
      <c r="A1183" s="763"/>
      <c r="B1183" s="766"/>
      <c r="C1183" s="310" t="s">
        <v>896</v>
      </c>
      <c r="D1183" s="577"/>
      <c r="E1183" s="577"/>
      <c r="F1183" s="578"/>
      <c r="G1183" s="320" t="s">
        <v>1666</v>
      </c>
      <c r="H1183" s="310" t="s">
        <v>372</v>
      </c>
      <c r="I1183" s="527"/>
      <c r="J1183" s="314">
        <v>2</v>
      </c>
      <c r="K1183" s="571"/>
      <c r="L1183" s="572"/>
      <c r="M1183" s="221" t="str">
        <f t="shared" si="187"/>
        <v/>
      </c>
      <c r="N1183" s="62" t="str">
        <f t="shared" si="190"/>
        <v/>
      </c>
      <c r="O1183" s="119"/>
      <c r="P1183" s="64" t="str">
        <f t="shared" si="191"/>
        <v/>
      </c>
      <c r="Q1183" s="65"/>
      <c r="R1183" s="66"/>
      <c r="S1183" s="67" t="str">
        <f t="shared" si="192"/>
        <v/>
      </c>
      <c r="T1183" s="68" t="str">
        <f t="shared" si="188"/>
        <v>Sin Iniciar</v>
      </c>
      <c r="U1183" s="650" t="str">
        <f t="shared" si="189"/>
        <v>6</v>
      </c>
      <c r="V1183" s="120"/>
      <c r="W1183" s="71">
        <f t="shared" si="193"/>
        <v>1</v>
      </c>
      <c r="X1183" s="703"/>
    </row>
    <row r="1184" spans="1:24" s="5" customFormat="1" ht="29.25" hidden="1" customHeight="1" outlineLevel="2" thickBot="1" x14ac:dyDescent="0.3">
      <c r="A1184" s="763"/>
      <c r="B1184" s="766"/>
      <c r="C1184" s="310" t="s">
        <v>896</v>
      </c>
      <c r="D1184" s="577"/>
      <c r="E1184" s="577"/>
      <c r="F1184" s="578"/>
      <c r="G1184" s="320" t="s">
        <v>1667</v>
      </c>
      <c r="H1184" s="310" t="s">
        <v>372</v>
      </c>
      <c r="I1184" s="527"/>
      <c r="J1184" s="314">
        <v>5</v>
      </c>
      <c r="K1184" s="571"/>
      <c r="L1184" s="572"/>
      <c r="M1184" s="221" t="str">
        <f t="shared" si="187"/>
        <v/>
      </c>
      <c r="N1184" s="62" t="str">
        <f t="shared" si="190"/>
        <v/>
      </c>
      <c r="O1184" s="119"/>
      <c r="P1184" s="64" t="str">
        <f t="shared" si="191"/>
        <v/>
      </c>
      <c r="Q1184" s="65"/>
      <c r="R1184" s="66"/>
      <c r="S1184" s="67" t="str">
        <f t="shared" si="192"/>
        <v/>
      </c>
      <c r="T1184" s="68" t="str">
        <f t="shared" si="188"/>
        <v>Sin Iniciar</v>
      </c>
      <c r="U1184" s="650" t="str">
        <f t="shared" si="189"/>
        <v>6</v>
      </c>
      <c r="V1184" s="120"/>
      <c r="W1184" s="71">
        <f t="shared" si="193"/>
        <v>1</v>
      </c>
      <c r="X1184" s="703"/>
    </row>
    <row r="1185" spans="1:24" s="5" customFormat="1" ht="29.25" hidden="1" customHeight="1" outlineLevel="2" thickBot="1" x14ac:dyDescent="0.3">
      <c r="A1185" s="763"/>
      <c r="B1185" s="766"/>
      <c r="C1185" s="310" t="s">
        <v>896</v>
      </c>
      <c r="D1185" s="577"/>
      <c r="E1185" s="577"/>
      <c r="F1185" s="578"/>
      <c r="G1185" s="320" t="s">
        <v>1668</v>
      </c>
      <c r="H1185" s="310" t="s">
        <v>372</v>
      </c>
      <c r="I1185" s="527"/>
      <c r="J1185" s="314">
        <v>5</v>
      </c>
      <c r="K1185" s="571"/>
      <c r="L1185" s="572"/>
      <c r="M1185" s="221" t="str">
        <f t="shared" si="187"/>
        <v/>
      </c>
      <c r="N1185" s="62" t="str">
        <f t="shared" si="190"/>
        <v/>
      </c>
      <c r="O1185" s="119"/>
      <c r="P1185" s="64" t="str">
        <f t="shared" si="191"/>
        <v/>
      </c>
      <c r="Q1185" s="65"/>
      <c r="R1185" s="66"/>
      <c r="S1185" s="67" t="str">
        <f t="shared" si="192"/>
        <v/>
      </c>
      <c r="T1185" s="68" t="str">
        <f t="shared" si="188"/>
        <v>Sin Iniciar</v>
      </c>
      <c r="U1185" s="650" t="str">
        <f t="shared" si="189"/>
        <v>6</v>
      </c>
      <c r="V1185" s="120"/>
      <c r="W1185" s="71">
        <f t="shared" si="193"/>
        <v>1</v>
      </c>
      <c r="X1185" s="703"/>
    </row>
    <row r="1186" spans="1:24" s="5" customFormat="1" ht="29.25" hidden="1" customHeight="1" outlineLevel="2" thickBot="1" x14ac:dyDescent="0.3">
      <c r="A1186" s="763"/>
      <c r="B1186" s="766"/>
      <c r="C1186" s="310" t="s">
        <v>896</v>
      </c>
      <c r="D1186" s="577"/>
      <c r="E1186" s="577"/>
      <c r="F1186" s="578"/>
      <c r="G1186" s="320" t="s">
        <v>1669</v>
      </c>
      <c r="H1186" s="310" t="s">
        <v>372</v>
      </c>
      <c r="I1186" s="527"/>
      <c r="J1186" s="314">
        <v>2</v>
      </c>
      <c r="K1186" s="571"/>
      <c r="L1186" s="572"/>
      <c r="M1186" s="221" t="str">
        <f t="shared" si="187"/>
        <v/>
      </c>
      <c r="N1186" s="62" t="str">
        <f t="shared" si="190"/>
        <v/>
      </c>
      <c r="O1186" s="119"/>
      <c r="P1186" s="64" t="str">
        <f t="shared" si="191"/>
        <v/>
      </c>
      <c r="Q1186" s="65"/>
      <c r="R1186" s="66"/>
      <c r="S1186" s="67" t="str">
        <f t="shared" si="192"/>
        <v/>
      </c>
      <c r="T1186" s="68" t="str">
        <f t="shared" si="188"/>
        <v>Sin Iniciar</v>
      </c>
      <c r="U1186" s="650" t="str">
        <f t="shared" si="189"/>
        <v>6</v>
      </c>
      <c r="V1186" s="120"/>
      <c r="W1186" s="71">
        <f t="shared" si="193"/>
        <v>1</v>
      </c>
      <c r="X1186" s="703"/>
    </row>
    <row r="1187" spans="1:24" s="5" customFormat="1" ht="29.25" hidden="1" customHeight="1" outlineLevel="2" thickBot="1" x14ac:dyDescent="0.3">
      <c r="A1187" s="763"/>
      <c r="B1187" s="766"/>
      <c r="C1187" s="310" t="s">
        <v>896</v>
      </c>
      <c r="D1187" s="577"/>
      <c r="E1187" s="577"/>
      <c r="F1187" s="578"/>
      <c r="G1187" s="320" t="s">
        <v>1670</v>
      </c>
      <c r="H1187" s="310" t="s">
        <v>372</v>
      </c>
      <c r="I1187" s="527"/>
      <c r="J1187" s="314">
        <v>2</v>
      </c>
      <c r="K1187" s="571"/>
      <c r="L1187" s="572"/>
      <c r="M1187" s="221" t="str">
        <f t="shared" si="187"/>
        <v/>
      </c>
      <c r="N1187" s="62" t="str">
        <f t="shared" si="190"/>
        <v/>
      </c>
      <c r="O1187" s="119"/>
      <c r="P1187" s="64" t="str">
        <f t="shared" si="191"/>
        <v/>
      </c>
      <c r="Q1187" s="65"/>
      <c r="R1187" s="66"/>
      <c r="S1187" s="67" t="str">
        <f t="shared" si="192"/>
        <v/>
      </c>
      <c r="T1187" s="68" t="str">
        <f t="shared" si="188"/>
        <v>Sin Iniciar</v>
      </c>
      <c r="U1187" s="650" t="str">
        <f t="shared" si="189"/>
        <v>6</v>
      </c>
      <c r="V1187" s="120"/>
      <c r="W1187" s="71">
        <f t="shared" si="193"/>
        <v>1</v>
      </c>
      <c r="X1187" s="703"/>
    </row>
    <row r="1188" spans="1:24" s="5" customFormat="1" ht="29.25" hidden="1" customHeight="1" outlineLevel="2" thickBot="1" x14ac:dyDescent="0.3">
      <c r="A1188" s="763"/>
      <c r="B1188" s="766"/>
      <c r="C1188" s="310" t="s">
        <v>896</v>
      </c>
      <c r="D1188" s="577"/>
      <c r="E1188" s="577"/>
      <c r="F1188" s="578"/>
      <c r="G1188" s="320" t="s">
        <v>1671</v>
      </c>
      <c r="H1188" s="310" t="s">
        <v>372</v>
      </c>
      <c r="I1188" s="527"/>
      <c r="J1188" s="314">
        <v>1</v>
      </c>
      <c r="K1188" s="571"/>
      <c r="L1188" s="572"/>
      <c r="M1188" s="221" t="str">
        <f t="shared" si="187"/>
        <v/>
      </c>
      <c r="N1188" s="62" t="str">
        <f t="shared" si="190"/>
        <v/>
      </c>
      <c r="O1188" s="119"/>
      <c r="P1188" s="64" t="str">
        <f t="shared" si="191"/>
        <v/>
      </c>
      <c r="Q1188" s="65"/>
      <c r="R1188" s="66"/>
      <c r="S1188" s="67" t="str">
        <f t="shared" si="192"/>
        <v/>
      </c>
      <c r="T1188" s="68" t="str">
        <f t="shared" si="188"/>
        <v>Sin Iniciar</v>
      </c>
      <c r="U1188" s="650" t="str">
        <f t="shared" si="189"/>
        <v>6</v>
      </c>
      <c r="V1188" s="120"/>
      <c r="W1188" s="71">
        <f t="shared" si="193"/>
        <v>1</v>
      </c>
      <c r="X1188" s="703"/>
    </row>
    <row r="1189" spans="1:24" s="5" customFormat="1" ht="29.25" hidden="1" customHeight="1" outlineLevel="2" thickBot="1" x14ac:dyDescent="0.3">
      <c r="A1189" s="763"/>
      <c r="B1189" s="766"/>
      <c r="C1189" s="310" t="s">
        <v>896</v>
      </c>
      <c r="D1189" s="577"/>
      <c r="E1189" s="577"/>
      <c r="F1189" s="578"/>
      <c r="G1189" s="320" t="s">
        <v>1672</v>
      </c>
      <c r="H1189" s="310" t="s">
        <v>372</v>
      </c>
      <c r="I1189" s="527"/>
      <c r="J1189" s="314">
        <v>2</v>
      </c>
      <c r="K1189" s="571"/>
      <c r="L1189" s="572"/>
      <c r="M1189" s="221" t="str">
        <f t="shared" si="187"/>
        <v/>
      </c>
      <c r="N1189" s="62" t="str">
        <f t="shared" si="190"/>
        <v/>
      </c>
      <c r="O1189" s="119"/>
      <c r="P1189" s="64" t="str">
        <f t="shared" si="191"/>
        <v/>
      </c>
      <c r="Q1189" s="65"/>
      <c r="R1189" s="66"/>
      <c r="S1189" s="67" t="str">
        <f t="shared" si="192"/>
        <v/>
      </c>
      <c r="T1189" s="68" t="str">
        <f t="shared" si="188"/>
        <v>Sin Iniciar</v>
      </c>
      <c r="U1189" s="650" t="str">
        <f t="shared" si="189"/>
        <v>6</v>
      </c>
      <c r="V1189" s="120"/>
      <c r="W1189" s="71">
        <f t="shared" si="193"/>
        <v>1</v>
      </c>
      <c r="X1189" s="703"/>
    </row>
    <row r="1190" spans="1:24" s="5" customFormat="1" ht="29.25" hidden="1" customHeight="1" outlineLevel="2" thickBot="1" x14ac:dyDescent="0.3">
      <c r="A1190" s="763"/>
      <c r="B1190" s="766"/>
      <c r="C1190" s="310" t="s">
        <v>896</v>
      </c>
      <c r="D1190" s="577"/>
      <c r="E1190" s="577"/>
      <c r="F1190" s="578"/>
      <c r="G1190" s="320" t="s">
        <v>1673</v>
      </c>
      <c r="H1190" s="310" t="s">
        <v>372</v>
      </c>
      <c r="I1190" s="527"/>
      <c r="J1190" s="314">
        <v>2</v>
      </c>
      <c r="K1190" s="571"/>
      <c r="L1190" s="572"/>
      <c r="M1190" s="221" t="str">
        <f t="shared" si="187"/>
        <v/>
      </c>
      <c r="N1190" s="62" t="str">
        <f t="shared" si="190"/>
        <v/>
      </c>
      <c r="O1190" s="119"/>
      <c r="P1190" s="64" t="str">
        <f t="shared" si="191"/>
        <v/>
      </c>
      <c r="Q1190" s="65"/>
      <c r="R1190" s="66"/>
      <c r="S1190" s="67" t="str">
        <f t="shared" si="192"/>
        <v/>
      </c>
      <c r="T1190" s="68" t="str">
        <f t="shared" si="188"/>
        <v>Sin Iniciar</v>
      </c>
      <c r="U1190" s="650" t="str">
        <f t="shared" si="189"/>
        <v>6</v>
      </c>
      <c r="V1190" s="120"/>
      <c r="W1190" s="71">
        <f t="shared" si="193"/>
        <v>1</v>
      </c>
      <c r="X1190" s="703"/>
    </row>
    <row r="1191" spans="1:24" s="5" customFormat="1" ht="29.25" hidden="1" customHeight="1" outlineLevel="2" thickBot="1" x14ac:dyDescent="0.3">
      <c r="A1191" s="763"/>
      <c r="B1191" s="766"/>
      <c r="C1191" s="310" t="s">
        <v>896</v>
      </c>
      <c r="D1191" s="577"/>
      <c r="E1191" s="577"/>
      <c r="F1191" s="578"/>
      <c r="G1191" s="320" t="s">
        <v>1674</v>
      </c>
      <c r="H1191" s="310" t="s">
        <v>372</v>
      </c>
      <c r="I1191" s="527"/>
      <c r="J1191" s="314">
        <v>2</v>
      </c>
      <c r="K1191" s="571"/>
      <c r="L1191" s="572"/>
      <c r="M1191" s="221" t="str">
        <f t="shared" si="187"/>
        <v/>
      </c>
      <c r="N1191" s="62" t="str">
        <f t="shared" si="190"/>
        <v/>
      </c>
      <c r="O1191" s="119"/>
      <c r="P1191" s="64" t="str">
        <f t="shared" si="191"/>
        <v/>
      </c>
      <c r="Q1191" s="65"/>
      <c r="R1191" s="66"/>
      <c r="S1191" s="67" t="str">
        <f t="shared" si="192"/>
        <v/>
      </c>
      <c r="T1191" s="68" t="str">
        <f t="shared" si="188"/>
        <v>Sin Iniciar</v>
      </c>
      <c r="U1191" s="650" t="str">
        <f t="shared" si="189"/>
        <v>6</v>
      </c>
      <c r="V1191" s="120"/>
      <c r="W1191" s="71">
        <f t="shared" si="193"/>
        <v>1</v>
      </c>
      <c r="X1191" s="703"/>
    </row>
    <row r="1192" spans="1:24" s="5" customFormat="1" ht="29.25" hidden="1" customHeight="1" outlineLevel="2" thickBot="1" x14ac:dyDescent="0.3">
      <c r="A1192" s="763"/>
      <c r="B1192" s="766"/>
      <c r="C1192" s="310" t="s">
        <v>896</v>
      </c>
      <c r="D1192" s="577"/>
      <c r="E1192" s="577"/>
      <c r="F1192" s="578"/>
      <c r="G1192" s="320" t="s">
        <v>1645</v>
      </c>
      <c r="H1192" s="310" t="s">
        <v>372</v>
      </c>
      <c r="I1192" s="527"/>
      <c r="J1192" s="314">
        <v>20</v>
      </c>
      <c r="K1192" s="571"/>
      <c r="L1192" s="572"/>
      <c r="M1192" s="221" t="str">
        <f t="shared" si="187"/>
        <v/>
      </c>
      <c r="N1192" s="62" t="str">
        <f t="shared" si="190"/>
        <v/>
      </c>
      <c r="O1192" s="119"/>
      <c r="P1192" s="64" t="str">
        <f t="shared" si="191"/>
        <v/>
      </c>
      <c r="Q1192" s="65"/>
      <c r="R1192" s="66"/>
      <c r="S1192" s="67" t="str">
        <f t="shared" si="192"/>
        <v/>
      </c>
      <c r="T1192" s="68" t="str">
        <f t="shared" si="188"/>
        <v>Sin Iniciar</v>
      </c>
      <c r="U1192" s="650" t="str">
        <f t="shared" si="189"/>
        <v>6</v>
      </c>
      <c r="V1192" s="120"/>
      <c r="W1192" s="71">
        <f t="shared" si="193"/>
        <v>1</v>
      </c>
      <c r="X1192" s="703"/>
    </row>
    <row r="1193" spans="1:24" s="5" customFormat="1" ht="29.25" hidden="1" customHeight="1" outlineLevel="2" thickBot="1" x14ac:dyDescent="0.3">
      <c r="A1193" s="763"/>
      <c r="B1193" s="766"/>
      <c r="C1193" s="310" t="s">
        <v>896</v>
      </c>
      <c r="D1193" s="577"/>
      <c r="E1193" s="577"/>
      <c r="F1193" s="578"/>
      <c r="G1193" s="320" t="s">
        <v>1646</v>
      </c>
      <c r="H1193" s="310" t="s">
        <v>372</v>
      </c>
      <c r="I1193" s="527"/>
      <c r="J1193" s="314">
        <v>10</v>
      </c>
      <c r="K1193" s="571"/>
      <c r="L1193" s="572"/>
      <c r="M1193" s="221" t="str">
        <f t="shared" si="187"/>
        <v/>
      </c>
      <c r="N1193" s="62" t="str">
        <f t="shared" si="190"/>
        <v/>
      </c>
      <c r="O1193" s="119"/>
      <c r="P1193" s="64" t="str">
        <f t="shared" si="191"/>
        <v/>
      </c>
      <c r="Q1193" s="65"/>
      <c r="R1193" s="66"/>
      <c r="S1193" s="67" t="str">
        <f t="shared" si="192"/>
        <v/>
      </c>
      <c r="T1193" s="68" t="str">
        <f t="shared" si="188"/>
        <v>Sin Iniciar</v>
      </c>
      <c r="U1193" s="650" t="str">
        <f t="shared" si="189"/>
        <v>6</v>
      </c>
      <c r="V1193" s="120"/>
      <c r="W1193" s="71">
        <f t="shared" si="193"/>
        <v>1</v>
      </c>
      <c r="X1193" s="703"/>
    </row>
    <row r="1194" spans="1:24" s="5" customFormat="1" ht="29.25" hidden="1" customHeight="1" outlineLevel="2" thickBot="1" x14ac:dyDescent="0.3">
      <c r="A1194" s="763"/>
      <c r="B1194" s="766"/>
      <c r="C1194" s="310" t="s">
        <v>896</v>
      </c>
      <c r="D1194" s="577"/>
      <c r="E1194" s="577"/>
      <c r="F1194" s="578"/>
      <c r="G1194" s="320" t="s">
        <v>1647</v>
      </c>
      <c r="H1194" s="310" t="s">
        <v>372</v>
      </c>
      <c r="I1194" s="527"/>
      <c r="J1194" s="314">
        <v>20</v>
      </c>
      <c r="K1194" s="571"/>
      <c r="L1194" s="572"/>
      <c r="M1194" s="221" t="str">
        <f t="shared" si="187"/>
        <v/>
      </c>
      <c r="N1194" s="62" t="str">
        <f t="shared" si="190"/>
        <v/>
      </c>
      <c r="O1194" s="119"/>
      <c r="P1194" s="64" t="str">
        <f t="shared" si="191"/>
        <v/>
      </c>
      <c r="Q1194" s="65"/>
      <c r="R1194" s="66"/>
      <c r="S1194" s="67" t="str">
        <f t="shared" si="192"/>
        <v/>
      </c>
      <c r="T1194" s="68" t="str">
        <f t="shared" si="188"/>
        <v>Sin Iniciar</v>
      </c>
      <c r="U1194" s="650" t="str">
        <f t="shared" si="189"/>
        <v>6</v>
      </c>
      <c r="V1194" s="120"/>
      <c r="W1194" s="71">
        <f t="shared" si="193"/>
        <v>1</v>
      </c>
      <c r="X1194" s="703"/>
    </row>
    <row r="1195" spans="1:24" s="5" customFormat="1" ht="29.25" hidden="1" customHeight="1" outlineLevel="2" thickBot="1" x14ac:dyDescent="0.3">
      <c r="A1195" s="763"/>
      <c r="B1195" s="766"/>
      <c r="C1195" s="310" t="s">
        <v>896</v>
      </c>
      <c r="D1195" s="577"/>
      <c r="E1195" s="577"/>
      <c r="F1195" s="578"/>
      <c r="G1195" s="320" t="s">
        <v>1648</v>
      </c>
      <c r="H1195" s="310" t="s">
        <v>372</v>
      </c>
      <c r="I1195" s="527"/>
      <c r="J1195" s="314">
        <v>10</v>
      </c>
      <c r="K1195" s="571"/>
      <c r="L1195" s="572"/>
      <c r="M1195" s="221" t="str">
        <f t="shared" si="187"/>
        <v/>
      </c>
      <c r="N1195" s="62" t="str">
        <f t="shared" si="190"/>
        <v/>
      </c>
      <c r="O1195" s="119"/>
      <c r="P1195" s="64" t="str">
        <f t="shared" si="191"/>
        <v/>
      </c>
      <c r="Q1195" s="65"/>
      <c r="R1195" s="66"/>
      <c r="S1195" s="67" t="str">
        <f t="shared" si="192"/>
        <v/>
      </c>
      <c r="T1195" s="68" t="str">
        <f t="shared" si="188"/>
        <v>Sin Iniciar</v>
      </c>
      <c r="U1195" s="650" t="str">
        <f t="shared" si="189"/>
        <v>6</v>
      </c>
      <c r="V1195" s="120"/>
      <c r="W1195" s="71">
        <f t="shared" si="193"/>
        <v>1</v>
      </c>
      <c r="X1195" s="703"/>
    </row>
    <row r="1196" spans="1:24" s="5" customFormat="1" ht="29.25" hidden="1" customHeight="1" outlineLevel="2" thickBot="1" x14ac:dyDescent="0.3">
      <c r="A1196" s="763"/>
      <c r="B1196" s="766"/>
      <c r="C1196" s="310" t="s">
        <v>896</v>
      </c>
      <c r="D1196" s="577"/>
      <c r="E1196" s="577"/>
      <c r="F1196" s="578"/>
      <c r="G1196" s="320" t="s">
        <v>1649</v>
      </c>
      <c r="H1196" s="310" t="s">
        <v>372</v>
      </c>
      <c r="I1196" s="527"/>
      <c r="J1196" s="314">
        <v>1</v>
      </c>
      <c r="K1196" s="571"/>
      <c r="L1196" s="572"/>
      <c r="M1196" s="221" t="str">
        <f t="shared" si="187"/>
        <v/>
      </c>
      <c r="N1196" s="62" t="str">
        <f t="shared" si="190"/>
        <v/>
      </c>
      <c r="O1196" s="119"/>
      <c r="P1196" s="64" t="str">
        <f t="shared" si="191"/>
        <v/>
      </c>
      <c r="Q1196" s="65"/>
      <c r="R1196" s="66"/>
      <c r="S1196" s="67" t="str">
        <f t="shared" si="192"/>
        <v/>
      </c>
      <c r="T1196" s="68" t="str">
        <f t="shared" si="188"/>
        <v>Sin Iniciar</v>
      </c>
      <c r="U1196" s="650" t="str">
        <f t="shared" si="189"/>
        <v>6</v>
      </c>
      <c r="V1196" s="120"/>
      <c r="W1196" s="71">
        <f t="shared" si="193"/>
        <v>1</v>
      </c>
      <c r="X1196" s="703"/>
    </row>
    <row r="1197" spans="1:24" s="5" customFormat="1" ht="29.25" hidden="1" customHeight="1" outlineLevel="2" thickBot="1" x14ac:dyDescent="0.3">
      <c r="A1197" s="763"/>
      <c r="B1197" s="766"/>
      <c r="C1197" s="310" t="s">
        <v>896</v>
      </c>
      <c r="D1197" s="577"/>
      <c r="E1197" s="577"/>
      <c r="F1197" s="578"/>
      <c r="G1197" s="320" t="s">
        <v>1650</v>
      </c>
      <c r="H1197" s="310" t="s">
        <v>372</v>
      </c>
      <c r="I1197" s="527"/>
      <c r="J1197" s="314">
        <v>1</v>
      </c>
      <c r="K1197" s="571"/>
      <c r="L1197" s="572"/>
      <c r="M1197" s="221" t="str">
        <f t="shared" si="187"/>
        <v/>
      </c>
      <c r="N1197" s="62" t="str">
        <f t="shared" si="190"/>
        <v/>
      </c>
      <c r="O1197" s="119"/>
      <c r="P1197" s="64" t="str">
        <f t="shared" si="191"/>
        <v/>
      </c>
      <c r="Q1197" s="65"/>
      <c r="R1197" s="66"/>
      <c r="S1197" s="67" t="str">
        <f t="shared" si="192"/>
        <v/>
      </c>
      <c r="T1197" s="68" t="str">
        <f t="shared" si="188"/>
        <v>Sin Iniciar</v>
      </c>
      <c r="U1197" s="650" t="str">
        <f t="shared" si="189"/>
        <v>6</v>
      </c>
      <c r="V1197" s="120"/>
      <c r="W1197" s="71">
        <f t="shared" si="193"/>
        <v>1</v>
      </c>
      <c r="X1197" s="703"/>
    </row>
    <row r="1198" spans="1:24" s="5" customFormat="1" ht="29.25" hidden="1" customHeight="1" outlineLevel="2" thickBot="1" x14ac:dyDescent="0.3">
      <c r="A1198" s="763"/>
      <c r="B1198" s="766"/>
      <c r="C1198" s="310" t="s">
        <v>896</v>
      </c>
      <c r="D1198" s="577"/>
      <c r="E1198" s="577"/>
      <c r="F1198" s="578"/>
      <c r="G1198" s="320" t="s">
        <v>1675</v>
      </c>
      <c r="H1198" s="310" t="s">
        <v>372</v>
      </c>
      <c r="I1198" s="527"/>
      <c r="J1198" s="314">
        <v>5</v>
      </c>
      <c r="K1198" s="571"/>
      <c r="L1198" s="572"/>
      <c r="M1198" s="221" t="str">
        <f t="shared" si="187"/>
        <v/>
      </c>
      <c r="N1198" s="62" t="str">
        <f t="shared" si="190"/>
        <v/>
      </c>
      <c r="O1198" s="119"/>
      <c r="P1198" s="64" t="str">
        <f t="shared" si="191"/>
        <v/>
      </c>
      <c r="Q1198" s="65"/>
      <c r="R1198" s="66"/>
      <c r="S1198" s="67" t="str">
        <f t="shared" si="192"/>
        <v/>
      </c>
      <c r="T1198" s="68" t="str">
        <f t="shared" si="188"/>
        <v>Sin Iniciar</v>
      </c>
      <c r="U1198" s="650" t="str">
        <f t="shared" si="189"/>
        <v>6</v>
      </c>
      <c r="V1198" s="120"/>
      <c r="W1198" s="71">
        <f t="shared" si="193"/>
        <v>1</v>
      </c>
      <c r="X1198" s="703"/>
    </row>
    <row r="1199" spans="1:24" s="5" customFormat="1" ht="29.25" hidden="1" customHeight="1" outlineLevel="2" thickBot="1" x14ac:dyDescent="0.3">
      <c r="A1199" s="763"/>
      <c r="B1199" s="766"/>
      <c r="C1199" s="310" t="s">
        <v>896</v>
      </c>
      <c r="D1199" s="577"/>
      <c r="E1199" s="577"/>
      <c r="F1199" s="578"/>
      <c r="G1199" s="320" t="s">
        <v>1676</v>
      </c>
      <c r="H1199" s="310" t="s">
        <v>372</v>
      </c>
      <c r="I1199" s="527"/>
      <c r="J1199" s="314">
        <v>5</v>
      </c>
      <c r="K1199" s="571"/>
      <c r="L1199" s="572"/>
      <c r="M1199" s="221" t="str">
        <f t="shared" si="187"/>
        <v/>
      </c>
      <c r="N1199" s="62" t="str">
        <f t="shared" si="190"/>
        <v/>
      </c>
      <c r="O1199" s="119"/>
      <c r="P1199" s="64" t="str">
        <f t="shared" si="191"/>
        <v/>
      </c>
      <c r="Q1199" s="65"/>
      <c r="R1199" s="66"/>
      <c r="S1199" s="67" t="str">
        <f t="shared" si="192"/>
        <v/>
      </c>
      <c r="T1199" s="68" t="str">
        <f t="shared" si="188"/>
        <v>Sin Iniciar</v>
      </c>
      <c r="U1199" s="650" t="str">
        <f t="shared" si="189"/>
        <v>6</v>
      </c>
      <c r="V1199" s="120"/>
      <c r="W1199" s="71">
        <f t="shared" si="193"/>
        <v>1</v>
      </c>
      <c r="X1199" s="703"/>
    </row>
    <row r="1200" spans="1:24" s="5" customFormat="1" ht="29.25" hidden="1" customHeight="1" outlineLevel="2" thickBot="1" x14ac:dyDescent="0.3">
      <c r="A1200" s="763"/>
      <c r="B1200" s="766"/>
      <c r="C1200" s="310" t="s">
        <v>896</v>
      </c>
      <c r="D1200" s="577"/>
      <c r="E1200" s="577"/>
      <c r="F1200" s="578"/>
      <c r="G1200" s="320" t="s">
        <v>1677</v>
      </c>
      <c r="H1200" s="310" t="s">
        <v>372</v>
      </c>
      <c r="I1200" s="527"/>
      <c r="J1200" s="314">
        <v>5</v>
      </c>
      <c r="K1200" s="571"/>
      <c r="L1200" s="572"/>
      <c r="M1200" s="221" t="str">
        <f t="shared" si="187"/>
        <v/>
      </c>
      <c r="N1200" s="62" t="str">
        <f t="shared" si="190"/>
        <v/>
      </c>
      <c r="O1200" s="119"/>
      <c r="P1200" s="64" t="str">
        <f t="shared" si="191"/>
        <v/>
      </c>
      <c r="Q1200" s="65"/>
      <c r="R1200" s="66"/>
      <c r="S1200" s="67" t="str">
        <f t="shared" si="192"/>
        <v/>
      </c>
      <c r="T1200" s="68" t="str">
        <f t="shared" si="188"/>
        <v>Sin Iniciar</v>
      </c>
      <c r="U1200" s="650" t="str">
        <f t="shared" si="189"/>
        <v>6</v>
      </c>
      <c r="V1200" s="120"/>
      <c r="W1200" s="71">
        <f t="shared" si="193"/>
        <v>1</v>
      </c>
      <c r="X1200" s="703"/>
    </row>
    <row r="1201" spans="1:24" s="5" customFormat="1" ht="29.25" hidden="1" customHeight="1" outlineLevel="2" thickBot="1" x14ac:dyDescent="0.3">
      <c r="A1201" s="763"/>
      <c r="B1201" s="766"/>
      <c r="C1201" s="310" t="s">
        <v>896</v>
      </c>
      <c r="D1201" s="577"/>
      <c r="E1201" s="577"/>
      <c r="F1201" s="578"/>
      <c r="G1201" s="320" t="s">
        <v>1678</v>
      </c>
      <c r="H1201" s="310" t="s">
        <v>372</v>
      </c>
      <c r="I1201" s="527"/>
      <c r="J1201" s="314">
        <v>5</v>
      </c>
      <c r="K1201" s="571"/>
      <c r="L1201" s="572"/>
      <c r="M1201" s="221" t="str">
        <f t="shared" si="187"/>
        <v/>
      </c>
      <c r="N1201" s="62" t="str">
        <f t="shared" si="190"/>
        <v/>
      </c>
      <c r="O1201" s="119"/>
      <c r="P1201" s="64" t="str">
        <f t="shared" si="191"/>
        <v/>
      </c>
      <c r="Q1201" s="65"/>
      <c r="R1201" s="66"/>
      <c r="S1201" s="67" t="str">
        <f t="shared" si="192"/>
        <v/>
      </c>
      <c r="T1201" s="68" t="str">
        <f t="shared" si="188"/>
        <v>Sin Iniciar</v>
      </c>
      <c r="U1201" s="650" t="str">
        <f t="shared" si="189"/>
        <v>6</v>
      </c>
      <c r="V1201" s="120"/>
      <c r="W1201" s="71">
        <f t="shared" si="193"/>
        <v>1</v>
      </c>
      <c r="X1201" s="703"/>
    </row>
    <row r="1202" spans="1:24" s="5" customFormat="1" ht="29.25" hidden="1" customHeight="1" outlineLevel="2" thickBot="1" x14ac:dyDescent="0.3">
      <c r="A1202" s="763"/>
      <c r="B1202" s="766"/>
      <c r="C1202" s="310" t="s">
        <v>896</v>
      </c>
      <c r="D1202" s="577"/>
      <c r="E1202" s="577"/>
      <c r="F1202" s="578"/>
      <c r="G1202" s="320" t="s">
        <v>1679</v>
      </c>
      <c r="H1202" s="310" t="s">
        <v>372</v>
      </c>
      <c r="I1202" s="527"/>
      <c r="J1202" s="314">
        <v>5</v>
      </c>
      <c r="K1202" s="571"/>
      <c r="L1202" s="572"/>
      <c r="M1202" s="221" t="str">
        <f t="shared" si="187"/>
        <v/>
      </c>
      <c r="N1202" s="62" t="str">
        <f t="shared" si="190"/>
        <v/>
      </c>
      <c r="O1202" s="119"/>
      <c r="P1202" s="64" t="str">
        <f t="shared" si="191"/>
        <v/>
      </c>
      <c r="Q1202" s="65"/>
      <c r="R1202" s="66"/>
      <c r="S1202" s="67" t="str">
        <f t="shared" si="192"/>
        <v/>
      </c>
      <c r="T1202" s="68" t="str">
        <f t="shared" si="188"/>
        <v>Sin Iniciar</v>
      </c>
      <c r="U1202" s="650" t="str">
        <f t="shared" si="189"/>
        <v>6</v>
      </c>
      <c r="V1202" s="120"/>
      <c r="W1202" s="71">
        <f t="shared" si="193"/>
        <v>1</v>
      </c>
      <c r="X1202" s="703"/>
    </row>
    <row r="1203" spans="1:24" s="5" customFormat="1" ht="29.25" hidden="1" customHeight="1" outlineLevel="2" thickBot="1" x14ac:dyDescent="0.3">
      <c r="A1203" s="763"/>
      <c r="B1203" s="766"/>
      <c r="C1203" s="310" t="s">
        <v>896</v>
      </c>
      <c r="D1203" s="577"/>
      <c r="E1203" s="577"/>
      <c r="F1203" s="578"/>
      <c r="G1203" s="320" t="s">
        <v>1680</v>
      </c>
      <c r="H1203" s="310" t="s">
        <v>372</v>
      </c>
      <c r="I1203" s="527"/>
      <c r="J1203" s="314">
        <v>5</v>
      </c>
      <c r="K1203" s="571"/>
      <c r="L1203" s="572"/>
      <c r="M1203" s="221" t="str">
        <f t="shared" si="187"/>
        <v/>
      </c>
      <c r="N1203" s="62" t="str">
        <f t="shared" si="190"/>
        <v/>
      </c>
      <c r="O1203" s="119"/>
      <c r="P1203" s="64" t="str">
        <f t="shared" si="191"/>
        <v/>
      </c>
      <c r="Q1203" s="65"/>
      <c r="R1203" s="66"/>
      <c r="S1203" s="67" t="str">
        <f t="shared" si="192"/>
        <v/>
      </c>
      <c r="T1203" s="68" t="str">
        <f t="shared" si="188"/>
        <v>Sin Iniciar</v>
      </c>
      <c r="U1203" s="650" t="str">
        <f t="shared" si="189"/>
        <v>6</v>
      </c>
      <c r="V1203" s="120"/>
      <c r="W1203" s="71">
        <f t="shared" si="193"/>
        <v>1</v>
      </c>
      <c r="X1203" s="703"/>
    </row>
    <row r="1204" spans="1:24" s="5" customFormat="1" ht="29.25" hidden="1" customHeight="1" outlineLevel="2" thickBot="1" x14ac:dyDescent="0.3">
      <c r="A1204" s="763"/>
      <c r="B1204" s="766"/>
      <c r="C1204" s="310" t="s">
        <v>896</v>
      </c>
      <c r="D1204" s="577"/>
      <c r="E1204" s="577"/>
      <c r="F1204" s="578"/>
      <c r="G1204" s="320" t="s">
        <v>1681</v>
      </c>
      <c r="H1204" s="310" t="s">
        <v>372</v>
      </c>
      <c r="I1204" s="527"/>
      <c r="J1204" s="314">
        <v>5</v>
      </c>
      <c r="K1204" s="571"/>
      <c r="L1204" s="572"/>
      <c r="M1204" s="221" t="str">
        <f t="shared" ref="M1204:M1267" si="194">+IF(D1204="","",IF(MONTH($C$2)&lt;MONTH(D1204),"",E1204-D1204))</f>
        <v/>
      </c>
      <c r="N1204" s="62" t="str">
        <f t="shared" si="190"/>
        <v/>
      </c>
      <c r="O1204" s="119"/>
      <c r="P1204" s="64" t="str">
        <f t="shared" si="191"/>
        <v/>
      </c>
      <c r="Q1204" s="65"/>
      <c r="R1204" s="66"/>
      <c r="S1204" s="67" t="str">
        <f t="shared" si="192"/>
        <v/>
      </c>
      <c r="T1204" s="68" t="str">
        <f t="shared" ref="T1204:T1267" si="195">+IF(S1204="","Sin Iniciar",IF(S1204&lt;0.6,"Crítico",IF(S1204&lt;0.9,"En Proceso",IF(AND(P1204=1,Q1204=1,S1204=1),"Terminado","Normal"))))</f>
        <v>Sin Iniciar</v>
      </c>
      <c r="U1204" s="650" t="str">
        <f t="shared" ref="U1204:U1267" si="196">+IF(T1204="","",IF(T1204="Sin Iniciar","6",IF(T1204="Crítico","L",IF(T1204="En Proceso","K",IF(T1204="Normal","J","B")))))</f>
        <v>6</v>
      </c>
      <c r="V1204" s="120"/>
      <c r="W1204" s="71">
        <f t="shared" si="193"/>
        <v>1</v>
      </c>
      <c r="X1204" s="703"/>
    </row>
    <row r="1205" spans="1:24" s="5" customFormat="1" ht="29.25" hidden="1" customHeight="1" outlineLevel="2" thickBot="1" x14ac:dyDescent="0.3">
      <c r="A1205" s="763"/>
      <c r="B1205" s="766"/>
      <c r="C1205" s="310" t="s">
        <v>896</v>
      </c>
      <c r="D1205" s="577"/>
      <c r="E1205" s="577"/>
      <c r="F1205" s="578"/>
      <c r="G1205" s="320" t="s">
        <v>1682</v>
      </c>
      <c r="H1205" s="310" t="s">
        <v>372</v>
      </c>
      <c r="I1205" s="527"/>
      <c r="J1205" s="314">
        <v>5</v>
      </c>
      <c r="K1205" s="571"/>
      <c r="L1205" s="572"/>
      <c r="M1205" s="221" t="str">
        <f t="shared" si="194"/>
        <v/>
      </c>
      <c r="N1205" s="62" t="str">
        <f t="shared" si="190"/>
        <v/>
      </c>
      <c r="O1205" s="119"/>
      <c r="P1205" s="64" t="str">
        <f t="shared" si="191"/>
        <v/>
      </c>
      <c r="Q1205" s="65"/>
      <c r="R1205" s="66"/>
      <c r="S1205" s="67" t="str">
        <f t="shared" si="192"/>
        <v/>
      </c>
      <c r="T1205" s="68" t="str">
        <f t="shared" si="195"/>
        <v>Sin Iniciar</v>
      </c>
      <c r="U1205" s="650" t="str">
        <f t="shared" si="196"/>
        <v>6</v>
      </c>
      <c r="V1205" s="120"/>
      <c r="W1205" s="71">
        <f t="shared" si="193"/>
        <v>1</v>
      </c>
      <c r="X1205" s="703"/>
    </row>
    <row r="1206" spans="1:24" s="5" customFormat="1" ht="29.25" hidden="1" customHeight="1" outlineLevel="2" thickBot="1" x14ac:dyDescent="0.3">
      <c r="A1206" s="763"/>
      <c r="B1206" s="766"/>
      <c r="C1206" s="310" t="s">
        <v>896</v>
      </c>
      <c r="D1206" s="577"/>
      <c r="E1206" s="577"/>
      <c r="F1206" s="578"/>
      <c r="G1206" s="320" t="s">
        <v>1683</v>
      </c>
      <c r="H1206" s="310" t="s">
        <v>372</v>
      </c>
      <c r="I1206" s="527"/>
      <c r="J1206" s="314">
        <v>5</v>
      </c>
      <c r="K1206" s="571"/>
      <c r="L1206" s="572"/>
      <c r="M1206" s="221" t="str">
        <f t="shared" si="194"/>
        <v/>
      </c>
      <c r="N1206" s="62" t="str">
        <f t="shared" si="190"/>
        <v/>
      </c>
      <c r="O1206" s="119"/>
      <c r="P1206" s="64" t="str">
        <f t="shared" si="191"/>
        <v/>
      </c>
      <c r="Q1206" s="65"/>
      <c r="R1206" s="66"/>
      <c r="S1206" s="67" t="str">
        <f t="shared" si="192"/>
        <v/>
      </c>
      <c r="T1206" s="68" t="str">
        <f t="shared" si="195"/>
        <v>Sin Iniciar</v>
      </c>
      <c r="U1206" s="650" t="str">
        <f t="shared" si="196"/>
        <v>6</v>
      </c>
      <c r="V1206" s="120"/>
      <c r="W1206" s="71">
        <f t="shared" si="193"/>
        <v>1</v>
      </c>
      <c r="X1206" s="703"/>
    </row>
    <row r="1207" spans="1:24" s="5" customFormat="1" ht="29.25" hidden="1" customHeight="1" outlineLevel="2" thickBot="1" x14ac:dyDescent="0.3">
      <c r="A1207" s="763"/>
      <c r="B1207" s="766"/>
      <c r="C1207" s="310" t="s">
        <v>896</v>
      </c>
      <c r="D1207" s="577"/>
      <c r="E1207" s="577"/>
      <c r="F1207" s="578"/>
      <c r="G1207" s="320" t="s">
        <v>1684</v>
      </c>
      <c r="H1207" s="310" t="s">
        <v>372</v>
      </c>
      <c r="I1207" s="527"/>
      <c r="J1207" s="314">
        <v>5</v>
      </c>
      <c r="K1207" s="571"/>
      <c r="L1207" s="572"/>
      <c r="M1207" s="221" t="str">
        <f t="shared" si="194"/>
        <v/>
      </c>
      <c r="N1207" s="62" t="str">
        <f t="shared" si="190"/>
        <v/>
      </c>
      <c r="O1207" s="119"/>
      <c r="P1207" s="64" t="str">
        <f t="shared" si="191"/>
        <v/>
      </c>
      <c r="Q1207" s="65"/>
      <c r="R1207" s="66"/>
      <c r="S1207" s="67" t="str">
        <f t="shared" si="192"/>
        <v/>
      </c>
      <c r="T1207" s="68" t="str">
        <f t="shared" si="195"/>
        <v>Sin Iniciar</v>
      </c>
      <c r="U1207" s="650" t="str">
        <f t="shared" si="196"/>
        <v>6</v>
      </c>
      <c r="V1207" s="120"/>
      <c r="W1207" s="71">
        <f t="shared" si="193"/>
        <v>1</v>
      </c>
      <c r="X1207" s="703"/>
    </row>
    <row r="1208" spans="1:24" s="5" customFormat="1" ht="29.25" hidden="1" customHeight="1" outlineLevel="2" thickBot="1" x14ac:dyDescent="0.3">
      <c r="A1208" s="763"/>
      <c r="B1208" s="766"/>
      <c r="C1208" s="310" t="s">
        <v>896</v>
      </c>
      <c r="D1208" s="577"/>
      <c r="E1208" s="577"/>
      <c r="F1208" s="578"/>
      <c r="G1208" s="320" t="s">
        <v>1685</v>
      </c>
      <c r="H1208" s="310" t="s">
        <v>372</v>
      </c>
      <c r="I1208" s="527"/>
      <c r="J1208" s="314">
        <v>5</v>
      </c>
      <c r="K1208" s="571"/>
      <c r="L1208" s="572"/>
      <c r="M1208" s="221" t="str">
        <f t="shared" si="194"/>
        <v/>
      </c>
      <c r="N1208" s="62" t="str">
        <f t="shared" si="190"/>
        <v/>
      </c>
      <c r="O1208" s="119"/>
      <c r="P1208" s="64" t="str">
        <f t="shared" si="191"/>
        <v/>
      </c>
      <c r="Q1208" s="65"/>
      <c r="R1208" s="66"/>
      <c r="S1208" s="67" t="str">
        <f t="shared" si="192"/>
        <v/>
      </c>
      <c r="T1208" s="68" t="str">
        <f t="shared" si="195"/>
        <v>Sin Iniciar</v>
      </c>
      <c r="U1208" s="650" t="str">
        <f t="shared" si="196"/>
        <v>6</v>
      </c>
      <c r="V1208" s="120"/>
      <c r="W1208" s="71">
        <f t="shared" si="193"/>
        <v>1</v>
      </c>
      <c r="X1208" s="703"/>
    </row>
    <row r="1209" spans="1:24" s="5" customFormat="1" ht="29.25" hidden="1" customHeight="1" outlineLevel="2" thickBot="1" x14ac:dyDescent="0.3">
      <c r="A1209" s="763"/>
      <c r="B1209" s="766"/>
      <c r="C1209" s="310" t="s">
        <v>896</v>
      </c>
      <c r="D1209" s="577"/>
      <c r="E1209" s="577"/>
      <c r="F1209" s="578"/>
      <c r="G1209" s="320" t="s">
        <v>1686</v>
      </c>
      <c r="H1209" s="310" t="s">
        <v>372</v>
      </c>
      <c r="I1209" s="527"/>
      <c r="J1209" s="314">
        <v>5</v>
      </c>
      <c r="K1209" s="571"/>
      <c r="L1209" s="572"/>
      <c r="M1209" s="221" t="str">
        <f t="shared" si="194"/>
        <v/>
      </c>
      <c r="N1209" s="62" t="str">
        <f t="shared" si="190"/>
        <v/>
      </c>
      <c r="O1209" s="119"/>
      <c r="P1209" s="64" t="str">
        <f t="shared" si="191"/>
        <v/>
      </c>
      <c r="Q1209" s="65"/>
      <c r="R1209" s="66"/>
      <c r="S1209" s="67" t="str">
        <f t="shared" si="192"/>
        <v/>
      </c>
      <c r="T1209" s="68" t="str">
        <f t="shared" si="195"/>
        <v>Sin Iniciar</v>
      </c>
      <c r="U1209" s="650" t="str">
        <f t="shared" si="196"/>
        <v>6</v>
      </c>
      <c r="V1209" s="120"/>
      <c r="W1209" s="71">
        <f t="shared" si="193"/>
        <v>1</v>
      </c>
      <c r="X1209" s="703"/>
    </row>
    <row r="1210" spans="1:24" s="5" customFormat="1" ht="29.25" hidden="1" customHeight="1" outlineLevel="2" thickBot="1" x14ac:dyDescent="0.3">
      <c r="A1210" s="763"/>
      <c r="B1210" s="766"/>
      <c r="C1210" s="310" t="s">
        <v>896</v>
      </c>
      <c r="D1210" s="577"/>
      <c r="E1210" s="577"/>
      <c r="F1210" s="578"/>
      <c r="G1210" s="320" t="s">
        <v>1687</v>
      </c>
      <c r="H1210" s="310" t="s">
        <v>372</v>
      </c>
      <c r="I1210" s="527"/>
      <c r="J1210" s="314">
        <v>5</v>
      </c>
      <c r="K1210" s="571"/>
      <c r="L1210" s="572"/>
      <c r="M1210" s="221" t="str">
        <f t="shared" si="194"/>
        <v/>
      </c>
      <c r="N1210" s="62" t="str">
        <f t="shared" si="190"/>
        <v/>
      </c>
      <c r="O1210" s="119"/>
      <c r="P1210" s="64" t="str">
        <f t="shared" si="191"/>
        <v/>
      </c>
      <c r="Q1210" s="65"/>
      <c r="R1210" s="66"/>
      <c r="S1210" s="67" t="str">
        <f t="shared" si="192"/>
        <v/>
      </c>
      <c r="T1210" s="68" t="str">
        <f t="shared" si="195"/>
        <v>Sin Iniciar</v>
      </c>
      <c r="U1210" s="650" t="str">
        <f t="shared" si="196"/>
        <v>6</v>
      </c>
      <c r="V1210" s="120"/>
      <c r="W1210" s="71">
        <f t="shared" si="193"/>
        <v>1</v>
      </c>
      <c r="X1210" s="703"/>
    </row>
    <row r="1211" spans="1:24" s="5" customFormat="1" ht="29.25" hidden="1" customHeight="1" outlineLevel="2" thickBot="1" x14ac:dyDescent="0.3">
      <c r="A1211" s="763"/>
      <c r="B1211" s="766"/>
      <c r="C1211" s="310" t="s">
        <v>896</v>
      </c>
      <c r="D1211" s="577"/>
      <c r="E1211" s="577"/>
      <c r="F1211" s="578"/>
      <c r="G1211" s="320" t="s">
        <v>1688</v>
      </c>
      <c r="H1211" s="310" t="s">
        <v>372</v>
      </c>
      <c r="I1211" s="527"/>
      <c r="J1211" s="314">
        <v>5</v>
      </c>
      <c r="K1211" s="571"/>
      <c r="L1211" s="572"/>
      <c r="M1211" s="221" t="str">
        <f t="shared" si="194"/>
        <v/>
      </c>
      <c r="N1211" s="62" t="str">
        <f t="shared" si="190"/>
        <v/>
      </c>
      <c r="O1211" s="119"/>
      <c r="P1211" s="64" t="str">
        <f t="shared" si="191"/>
        <v/>
      </c>
      <c r="Q1211" s="65"/>
      <c r="R1211" s="66"/>
      <c r="S1211" s="67" t="str">
        <f t="shared" si="192"/>
        <v/>
      </c>
      <c r="T1211" s="68" t="str">
        <f t="shared" si="195"/>
        <v>Sin Iniciar</v>
      </c>
      <c r="U1211" s="650" t="str">
        <f t="shared" si="196"/>
        <v>6</v>
      </c>
      <c r="V1211" s="120"/>
      <c r="W1211" s="71">
        <f t="shared" si="193"/>
        <v>1</v>
      </c>
      <c r="X1211" s="703"/>
    </row>
    <row r="1212" spans="1:24" s="5" customFormat="1" ht="29.25" hidden="1" customHeight="1" outlineLevel="2" thickBot="1" x14ac:dyDescent="0.3">
      <c r="A1212" s="763"/>
      <c r="B1212" s="766"/>
      <c r="C1212" s="310" t="s">
        <v>896</v>
      </c>
      <c r="D1212" s="577"/>
      <c r="E1212" s="577"/>
      <c r="F1212" s="578"/>
      <c r="G1212" s="320" t="s">
        <v>1689</v>
      </c>
      <c r="H1212" s="310" t="s">
        <v>372</v>
      </c>
      <c r="I1212" s="527"/>
      <c r="J1212" s="314">
        <v>5</v>
      </c>
      <c r="K1212" s="571"/>
      <c r="L1212" s="572"/>
      <c r="M1212" s="221" t="str">
        <f t="shared" si="194"/>
        <v/>
      </c>
      <c r="N1212" s="62" t="str">
        <f t="shared" si="190"/>
        <v/>
      </c>
      <c r="O1212" s="119"/>
      <c r="P1212" s="64" t="str">
        <f t="shared" si="191"/>
        <v/>
      </c>
      <c r="Q1212" s="65"/>
      <c r="R1212" s="66"/>
      <c r="S1212" s="67" t="str">
        <f t="shared" si="192"/>
        <v/>
      </c>
      <c r="T1212" s="68" t="str">
        <f t="shared" si="195"/>
        <v>Sin Iniciar</v>
      </c>
      <c r="U1212" s="650" t="str">
        <f t="shared" si="196"/>
        <v>6</v>
      </c>
      <c r="V1212" s="120"/>
      <c r="W1212" s="71">
        <f t="shared" si="193"/>
        <v>1</v>
      </c>
      <c r="X1212" s="703"/>
    </row>
    <row r="1213" spans="1:24" s="5" customFormat="1" ht="29.25" hidden="1" customHeight="1" outlineLevel="2" thickBot="1" x14ac:dyDescent="0.3">
      <c r="A1213" s="763"/>
      <c r="B1213" s="766"/>
      <c r="C1213" s="310" t="s">
        <v>896</v>
      </c>
      <c r="D1213" s="577"/>
      <c r="E1213" s="577"/>
      <c r="F1213" s="578"/>
      <c r="G1213" s="320" t="s">
        <v>1690</v>
      </c>
      <c r="H1213" s="310" t="s">
        <v>372</v>
      </c>
      <c r="I1213" s="527"/>
      <c r="J1213" s="314">
        <v>5</v>
      </c>
      <c r="K1213" s="571"/>
      <c r="L1213" s="572"/>
      <c r="M1213" s="221" t="str">
        <f t="shared" si="194"/>
        <v/>
      </c>
      <c r="N1213" s="62" t="str">
        <f t="shared" si="190"/>
        <v/>
      </c>
      <c r="O1213" s="119"/>
      <c r="P1213" s="64" t="str">
        <f t="shared" si="191"/>
        <v/>
      </c>
      <c r="Q1213" s="65"/>
      <c r="R1213" s="66"/>
      <c r="S1213" s="67" t="str">
        <f t="shared" si="192"/>
        <v/>
      </c>
      <c r="T1213" s="68" t="str">
        <f t="shared" si="195"/>
        <v>Sin Iniciar</v>
      </c>
      <c r="U1213" s="650" t="str">
        <f t="shared" si="196"/>
        <v>6</v>
      </c>
      <c r="V1213" s="120"/>
      <c r="W1213" s="71">
        <f t="shared" si="193"/>
        <v>1</v>
      </c>
      <c r="X1213" s="703"/>
    </row>
    <row r="1214" spans="1:24" s="5" customFormat="1" ht="29.25" hidden="1" customHeight="1" outlineLevel="2" thickBot="1" x14ac:dyDescent="0.3">
      <c r="A1214" s="763"/>
      <c r="B1214" s="766"/>
      <c r="C1214" s="310" t="s">
        <v>896</v>
      </c>
      <c r="D1214" s="577"/>
      <c r="E1214" s="577"/>
      <c r="F1214" s="578"/>
      <c r="G1214" s="320" t="s">
        <v>1691</v>
      </c>
      <c r="H1214" s="310" t="s">
        <v>372</v>
      </c>
      <c r="I1214" s="527"/>
      <c r="J1214" s="314">
        <v>5</v>
      </c>
      <c r="K1214" s="571"/>
      <c r="L1214" s="572"/>
      <c r="M1214" s="221" t="str">
        <f t="shared" si="194"/>
        <v/>
      </c>
      <c r="N1214" s="62" t="str">
        <f t="shared" si="190"/>
        <v/>
      </c>
      <c r="O1214" s="119"/>
      <c r="P1214" s="64" t="str">
        <f t="shared" si="191"/>
        <v/>
      </c>
      <c r="Q1214" s="65"/>
      <c r="R1214" s="66"/>
      <c r="S1214" s="67" t="str">
        <f t="shared" si="192"/>
        <v/>
      </c>
      <c r="T1214" s="68" t="str">
        <f t="shared" si="195"/>
        <v>Sin Iniciar</v>
      </c>
      <c r="U1214" s="650" t="str">
        <f t="shared" si="196"/>
        <v>6</v>
      </c>
      <c r="V1214" s="120"/>
      <c r="W1214" s="71">
        <f t="shared" si="193"/>
        <v>1</v>
      </c>
      <c r="X1214" s="703"/>
    </row>
    <row r="1215" spans="1:24" s="5" customFormat="1" ht="29.25" hidden="1" customHeight="1" outlineLevel="2" thickBot="1" x14ac:dyDescent="0.3">
      <c r="A1215" s="763"/>
      <c r="B1215" s="766"/>
      <c r="C1215" s="310" t="s">
        <v>896</v>
      </c>
      <c r="D1215" s="577"/>
      <c r="E1215" s="577"/>
      <c r="F1215" s="578"/>
      <c r="G1215" s="320" t="s">
        <v>1692</v>
      </c>
      <c r="H1215" s="310" t="s">
        <v>372</v>
      </c>
      <c r="I1215" s="527"/>
      <c r="J1215" s="314">
        <v>5</v>
      </c>
      <c r="K1215" s="571"/>
      <c r="L1215" s="572"/>
      <c r="M1215" s="221" t="str">
        <f t="shared" si="194"/>
        <v/>
      </c>
      <c r="N1215" s="62" t="str">
        <f t="shared" si="190"/>
        <v/>
      </c>
      <c r="O1215" s="119"/>
      <c r="P1215" s="64" t="str">
        <f t="shared" si="191"/>
        <v/>
      </c>
      <c r="Q1215" s="65"/>
      <c r="R1215" s="66"/>
      <c r="S1215" s="67" t="str">
        <f t="shared" si="192"/>
        <v/>
      </c>
      <c r="T1215" s="68" t="str">
        <f t="shared" si="195"/>
        <v>Sin Iniciar</v>
      </c>
      <c r="U1215" s="650" t="str">
        <f t="shared" si="196"/>
        <v>6</v>
      </c>
      <c r="V1215" s="120"/>
      <c r="W1215" s="71">
        <f t="shared" si="193"/>
        <v>1</v>
      </c>
      <c r="X1215" s="703"/>
    </row>
    <row r="1216" spans="1:24" s="5" customFormat="1" ht="29.25" hidden="1" customHeight="1" outlineLevel="2" thickBot="1" x14ac:dyDescent="0.3">
      <c r="A1216" s="763"/>
      <c r="B1216" s="766"/>
      <c r="C1216" s="310" t="s">
        <v>896</v>
      </c>
      <c r="D1216" s="577"/>
      <c r="E1216" s="577"/>
      <c r="F1216" s="578"/>
      <c r="G1216" s="320" t="s">
        <v>1693</v>
      </c>
      <c r="H1216" s="310" t="s">
        <v>372</v>
      </c>
      <c r="I1216" s="527"/>
      <c r="J1216" s="314">
        <v>5</v>
      </c>
      <c r="K1216" s="571"/>
      <c r="L1216" s="572"/>
      <c r="M1216" s="221" t="str">
        <f t="shared" si="194"/>
        <v/>
      </c>
      <c r="N1216" s="62" t="str">
        <f t="shared" si="190"/>
        <v/>
      </c>
      <c r="O1216" s="119"/>
      <c r="P1216" s="64" t="str">
        <f t="shared" si="191"/>
        <v/>
      </c>
      <c r="Q1216" s="65"/>
      <c r="R1216" s="66"/>
      <c r="S1216" s="67" t="str">
        <f t="shared" si="192"/>
        <v/>
      </c>
      <c r="T1216" s="68" t="str">
        <f t="shared" si="195"/>
        <v>Sin Iniciar</v>
      </c>
      <c r="U1216" s="650" t="str">
        <f t="shared" si="196"/>
        <v>6</v>
      </c>
      <c r="V1216" s="120"/>
      <c r="W1216" s="71">
        <f t="shared" si="193"/>
        <v>1</v>
      </c>
      <c r="X1216" s="703"/>
    </row>
    <row r="1217" spans="1:24" s="5" customFormat="1" ht="29.25" hidden="1" customHeight="1" outlineLevel="2" thickBot="1" x14ac:dyDescent="0.3">
      <c r="A1217" s="763"/>
      <c r="B1217" s="766"/>
      <c r="C1217" s="310" t="s">
        <v>896</v>
      </c>
      <c r="D1217" s="577"/>
      <c r="E1217" s="577"/>
      <c r="F1217" s="578"/>
      <c r="G1217" s="320" t="s">
        <v>1694</v>
      </c>
      <c r="H1217" s="310" t="s">
        <v>372</v>
      </c>
      <c r="I1217" s="527"/>
      <c r="J1217" s="314">
        <v>5</v>
      </c>
      <c r="K1217" s="571"/>
      <c r="L1217" s="572"/>
      <c r="M1217" s="221" t="str">
        <f t="shared" si="194"/>
        <v/>
      </c>
      <c r="N1217" s="62" t="str">
        <f t="shared" si="190"/>
        <v/>
      </c>
      <c r="O1217" s="119"/>
      <c r="P1217" s="64" t="str">
        <f t="shared" si="191"/>
        <v/>
      </c>
      <c r="Q1217" s="65"/>
      <c r="R1217" s="66"/>
      <c r="S1217" s="67" t="str">
        <f t="shared" si="192"/>
        <v/>
      </c>
      <c r="T1217" s="68" t="str">
        <f t="shared" si="195"/>
        <v>Sin Iniciar</v>
      </c>
      <c r="U1217" s="650" t="str">
        <f t="shared" si="196"/>
        <v>6</v>
      </c>
      <c r="V1217" s="120"/>
      <c r="W1217" s="71">
        <f t="shared" si="193"/>
        <v>1</v>
      </c>
      <c r="X1217" s="703"/>
    </row>
    <row r="1218" spans="1:24" s="5" customFormat="1" ht="29.25" hidden="1" customHeight="1" outlineLevel="2" thickBot="1" x14ac:dyDescent="0.3">
      <c r="A1218" s="763"/>
      <c r="B1218" s="766"/>
      <c r="C1218" s="310" t="s">
        <v>896</v>
      </c>
      <c r="D1218" s="577"/>
      <c r="E1218" s="577"/>
      <c r="F1218" s="578"/>
      <c r="G1218" s="320" t="s">
        <v>1695</v>
      </c>
      <c r="H1218" s="310" t="s">
        <v>372</v>
      </c>
      <c r="I1218" s="527"/>
      <c r="J1218" s="314">
        <v>5</v>
      </c>
      <c r="K1218" s="571"/>
      <c r="L1218" s="572"/>
      <c r="M1218" s="221" t="str">
        <f t="shared" si="194"/>
        <v/>
      </c>
      <c r="N1218" s="62" t="str">
        <f t="shared" si="190"/>
        <v/>
      </c>
      <c r="O1218" s="119"/>
      <c r="P1218" s="64" t="str">
        <f t="shared" si="191"/>
        <v/>
      </c>
      <c r="Q1218" s="65"/>
      <c r="R1218" s="66"/>
      <c r="S1218" s="67" t="str">
        <f t="shared" si="192"/>
        <v/>
      </c>
      <c r="T1218" s="68" t="str">
        <f t="shared" si="195"/>
        <v>Sin Iniciar</v>
      </c>
      <c r="U1218" s="650" t="str">
        <f t="shared" si="196"/>
        <v>6</v>
      </c>
      <c r="V1218" s="120"/>
      <c r="W1218" s="71">
        <f t="shared" si="193"/>
        <v>1</v>
      </c>
      <c r="X1218" s="703"/>
    </row>
    <row r="1219" spans="1:24" s="5" customFormat="1" ht="29.25" hidden="1" customHeight="1" outlineLevel="2" thickBot="1" x14ac:dyDescent="0.3">
      <c r="A1219" s="763"/>
      <c r="B1219" s="766"/>
      <c r="C1219" s="310" t="s">
        <v>896</v>
      </c>
      <c r="D1219" s="577"/>
      <c r="E1219" s="577"/>
      <c r="F1219" s="578"/>
      <c r="G1219" s="320" t="s">
        <v>1696</v>
      </c>
      <c r="H1219" s="310" t="s">
        <v>372</v>
      </c>
      <c r="I1219" s="527"/>
      <c r="J1219" s="314">
        <v>5</v>
      </c>
      <c r="K1219" s="571"/>
      <c r="L1219" s="572"/>
      <c r="M1219" s="221" t="str">
        <f t="shared" si="194"/>
        <v/>
      </c>
      <c r="N1219" s="62" t="str">
        <f t="shared" ref="N1219:N1282" si="197">+IF(D1219="","",IF(AND(MONTH($C$2)&gt;=MONTH(D1219),MONTH($C$2)&lt;=MONTH(E1219)),"X",""))</f>
        <v/>
      </c>
      <c r="O1219" s="119"/>
      <c r="P1219" s="64" t="str">
        <f t="shared" si="191"/>
        <v/>
      </c>
      <c r="Q1219" s="65"/>
      <c r="R1219" s="66"/>
      <c r="S1219" s="67" t="str">
        <f t="shared" si="192"/>
        <v/>
      </c>
      <c r="T1219" s="68" t="str">
        <f t="shared" si="195"/>
        <v>Sin Iniciar</v>
      </c>
      <c r="U1219" s="650" t="str">
        <f t="shared" si="196"/>
        <v>6</v>
      </c>
      <c r="V1219" s="120"/>
      <c r="W1219" s="71">
        <f t="shared" si="193"/>
        <v>1</v>
      </c>
      <c r="X1219" s="703"/>
    </row>
    <row r="1220" spans="1:24" s="5" customFormat="1" ht="29.25" hidden="1" customHeight="1" outlineLevel="2" thickBot="1" x14ac:dyDescent="0.3">
      <c r="A1220" s="763"/>
      <c r="B1220" s="766"/>
      <c r="C1220" s="310" t="s">
        <v>896</v>
      </c>
      <c r="D1220" s="577"/>
      <c r="E1220" s="577"/>
      <c r="F1220" s="578"/>
      <c r="G1220" s="320" t="s">
        <v>1697</v>
      </c>
      <c r="H1220" s="310" t="s">
        <v>372</v>
      </c>
      <c r="I1220" s="527"/>
      <c r="J1220" s="314">
        <v>5</v>
      </c>
      <c r="K1220" s="571"/>
      <c r="L1220" s="572"/>
      <c r="M1220" s="221" t="str">
        <f t="shared" si="194"/>
        <v/>
      </c>
      <c r="N1220" s="62" t="str">
        <f t="shared" si="197"/>
        <v/>
      </c>
      <c r="O1220" s="119"/>
      <c r="P1220" s="64" t="str">
        <f t="shared" si="191"/>
        <v/>
      </c>
      <c r="Q1220" s="65"/>
      <c r="R1220" s="66"/>
      <c r="S1220" s="67" t="str">
        <f t="shared" si="192"/>
        <v/>
      </c>
      <c r="T1220" s="68" t="str">
        <f t="shared" si="195"/>
        <v>Sin Iniciar</v>
      </c>
      <c r="U1220" s="650" t="str">
        <f t="shared" si="196"/>
        <v>6</v>
      </c>
      <c r="V1220" s="120"/>
      <c r="W1220" s="71">
        <f t="shared" si="193"/>
        <v>1</v>
      </c>
      <c r="X1220" s="703"/>
    </row>
    <row r="1221" spans="1:24" s="5" customFormat="1" ht="29.25" hidden="1" customHeight="1" outlineLevel="2" thickBot="1" x14ac:dyDescent="0.3">
      <c r="A1221" s="763"/>
      <c r="B1221" s="766"/>
      <c r="C1221" s="310" t="s">
        <v>896</v>
      </c>
      <c r="D1221" s="577"/>
      <c r="E1221" s="577"/>
      <c r="F1221" s="578"/>
      <c r="G1221" s="320" t="s">
        <v>1698</v>
      </c>
      <c r="H1221" s="310" t="s">
        <v>372</v>
      </c>
      <c r="I1221" s="527"/>
      <c r="J1221" s="314">
        <v>5</v>
      </c>
      <c r="K1221" s="571"/>
      <c r="L1221" s="572"/>
      <c r="M1221" s="221" t="str">
        <f t="shared" si="194"/>
        <v/>
      </c>
      <c r="N1221" s="62" t="str">
        <f t="shared" si="197"/>
        <v/>
      </c>
      <c r="O1221" s="119"/>
      <c r="P1221" s="64" t="str">
        <f t="shared" si="191"/>
        <v/>
      </c>
      <c r="Q1221" s="65"/>
      <c r="R1221" s="66"/>
      <c r="S1221" s="67" t="str">
        <f t="shared" si="192"/>
        <v/>
      </c>
      <c r="T1221" s="68" t="str">
        <f t="shared" si="195"/>
        <v>Sin Iniciar</v>
      </c>
      <c r="U1221" s="650" t="str">
        <f t="shared" si="196"/>
        <v>6</v>
      </c>
      <c r="V1221" s="120"/>
      <c r="W1221" s="71">
        <f t="shared" si="193"/>
        <v>1</v>
      </c>
      <c r="X1221" s="703"/>
    </row>
    <row r="1222" spans="1:24" s="5" customFormat="1" ht="29.25" hidden="1" customHeight="1" outlineLevel="2" thickBot="1" x14ac:dyDescent="0.3">
      <c r="A1222" s="763"/>
      <c r="B1222" s="766"/>
      <c r="C1222" s="310" t="s">
        <v>896</v>
      </c>
      <c r="D1222" s="577"/>
      <c r="E1222" s="577"/>
      <c r="F1222" s="578"/>
      <c r="G1222" s="320" t="s">
        <v>1699</v>
      </c>
      <c r="H1222" s="310" t="s">
        <v>372</v>
      </c>
      <c r="I1222" s="527"/>
      <c r="J1222" s="314">
        <v>5</v>
      </c>
      <c r="K1222" s="571"/>
      <c r="L1222" s="572"/>
      <c r="M1222" s="221" t="str">
        <f t="shared" si="194"/>
        <v/>
      </c>
      <c r="N1222" s="62" t="str">
        <f t="shared" si="197"/>
        <v/>
      </c>
      <c r="O1222" s="119"/>
      <c r="P1222" s="64" t="str">
        <f t="shared" si="191"/>
        <v/>
      </c>
      <c r="Q1222" s="65"/>
      <c r="R1222" s="66"/>
      <c r="S1222" s="67" t="str">
        <f t="shared" si="192"/>
        <v/>
      </c>
      <c r="T1222" s="68" t="str">
        <f t="shared" si="195"/>
        <v>Sin Iniciar</v>
      </c>
      <c r="U1222" s="650" t="str">
        <f t="shared" si="196"/>
        <v>6</v>
      </c>
      <c r="V1222" s="120"/>
      <c r="W1222" s="71">
        <f t="shared" si="193"/>
        <v>1</v>
      </c>
      <c r="X1222" s="703"/>
    </row>
    <row r="1223" spans="1:24" s="5" customFormat="1" ht="29.25" hidden="1" customHeight="1" outlineLevel="2" thickBot="1" x14ac:dyDescent="0.3">
      <c r="A1223" s="763"/>
      <c r="B1223" s="766"/>
      <c r="C1223" s="310" t="s">
        <v>896</v>
      </c>
      <c r="D1223" s="577"/>
      <c r="E1223" s="577"/>
      <c r="F1223" s="578"/>
      <c r="G1223" s="320" t="s">
        <v>1700</v>
      </c>
      <c r="H1223" s="310" t="s">
        <v>372</v>
      </c>
      <c r="I1223" s="527"/>
      <c r="J1223" s="314">
        <v>5</v>
      </c>
      <c r="K1223" s="571"/>
      <c r="L1223" s="572"/>
      <c r="M1223" s="221" t="str">
        <f t="shared" si="194"/>
        <v/>
      </c>
      <c r="N1223" s="62" t="str">
        <f t="shared" si="197"/>
        <v/>
      </c>
      <c r="O1223" s="119"/>
      <c r="P1223" s="64" t="str">
        <f t="shared" si="191"/>
        <v/>
      </c>
      <c r="Q1223" s="65"/>
      <c r="R1223" s="66"/>
      <c r="S1223" s="67" t="str">
        <f t="shared" si="192"/>
        <v/>
      </c>
      <c r="T1223" s="68" t="str">
        <f t="shared" si="195"/>
        <v>Sin Iniciar</v>
      </c>
      <c r="U1223" s="650" t="str">
        <f t="shared" si="196"/>
        <v>6</v>
      </c>
      <c r="V1223" s="120"/>
      <c r="W1223" s="71">
        <f t="shared" si="193"/>
        <v>1</v>
      </c>
      <c r="X1223" s="703"/>
    </row>
    <row r="1224" spans="1:24" s="5" customFormat="1" ht="29.25" hidden="1" customHeight="1" outlineLevel="2" thickBot="1" x14ac:dyDescent="0.3">
      <c r="A1224" s="763"/>
      <c r="B1224" s="766"/>
      <c r="C1224" s="310" t="s">
        <v>896</v>
      </c>
      <c r="D1224" s="577"/>
      <c r="E1224" s="577"/>
      <c r="F1224" s="578"/>
      <c r="G1224" s="320" t="s">
        <v>1701</v>
      </c>
      <c r="H1224" s="310" t="s">
        <v>372</v>
      </c>
      <c r="I1224" s="527"/>
      <c r="J1224" s="314">
        <v>5</v>
      </c>
      <c r="K1224" s="571"/>
      <c r="L1224" s="572"/>
      <c r="M1224" s="221" t="str">
        <f t="shared" si="194"/>
        <v/>
      </c>
      <c r="N1224" s="62" t="str">
        <f t="shared" si="197"/>
        <v/>
      </c>
      <c r="O1224" s="119"/>
      <c r="P1224" s="64" t="str">
        <f t="shared" si="191"/>
        <v/>
      </c>
      <c r="Q1224" s="65"/>
      <c r="R1224" s="66"/>
      <c r="S1224" s="67" t="str">
        <f t="shared" si="192"/>
        <v/>
      </c>
      <c r="T1224" s="68" t="str">
        <f t="shared" si="195"/>
        <v>Sin Iniciar</v>
      </c>
      <c r="U1224" s="650" t="str">
        <f t="shared" si="196"/>
        <v>6</v>
      </c>
      <c r="V1224" s="120"/>
      <c r="W1224" s="71">
        <f t="shared" si="193"/>
        <v>1</v>
      </c>
      <c r="X1224" s="703"/>
    </row>
    <row r="1225" spans="1:24" s="5" customFormat="1" ht="29.25" hidden="1" customHeight="1" outlineLevel="2" thickBot="1" x14ac:dyDescent="0.3">
      <c r="A1225" s="763"/>
      <c r="B1225" s="766"/>
      <c r="C1225" s="310" t="s">
        <v>896</v>
      </c>
      <c r="D1225" s="577"/>
      <c r="E1225" s="577"/>
      <c r="F1225" s="578"/>
      <c r="G1225" s="320" t="s">
        <v>1702</v>
      </c>
      <c r="H1225" s="310" t="s">
        <v>372</v>
      </c>
      <c r="I1225" s="527"/>
      <c r="J1225" s="314">
        <v>5</v>
      </c>
      <c r="K1225" s="571"/>
      <c r="L1225" s="572"/>
      <c r="M1225" s="221" t="str">
        <f t="shared" si="194"/>
        <v/>
      </c>
      <c r="N1225" s="62" t="str">
        <f t="shared" si="197"/>
        <v/>
      </c>
      <c r="O1225" s="119"/>
      <c r="P1225" s="64" t="str">
        <f t="shared" ref="P1225:P1255" si="198">+IF(N1225="","",IFERROR(IF(MONTH($C$2)&lt;MONTH(D1225),"",IF(E1225&lt;$C$2,1,IF(D1225&lt;$C$2,($C$2-D1225)/(E1225-D1225),0))),0))</f>
        <v/>
      </c>
      <c r="Q1225" s="65"/>
      <c r="R1225" s="66"/>
      <c r="S1225" s="67" t="str">
        <f t="shared" ref="S1225:S1255" si="199">IF(P1225="","",IF(Q1225&gt;P1225,1,(Q1225/P1225)))</f>
        <v/>
      </c>
      <c r="T1225" s="68" t="str">
        <f t="shared" si="195"/>
        <v>Sin Iniciar</v>
      </c>
      <c r="U1225" s="650" t="str">
        <f t="shared" si="196"/>
        <v>6</v>
      </c>
      <c r="V1225" s="120"/>
      <c r="W1225" s="71">
        <f t="shared" si="193"/>
        <v>1</v>
      </c>
      <c r="X1225" s="703"/>
    </row>
    <row r="1226" spans="1:24" s="5" customFormat="1" ht="29.25" hidden="1" customHeight="1" outlineLevel="2" thickBot="1" x14ac:dyDescent="0.3">
      <c r="A1226" s="763"/>
      <c r="B1226" s="766"/>
      <c r="C1226" s="310" t="s">
        <v>896</v>
      </c>
      <c r="D1226" s="577"/>
      <c r="E1226" s="577"/>
      <c r="F1226" s="578"/>
      <c r="G1226" s="320" t="s">
        <v>1703</v>
      </c>
      <c r="H1226" s="310" t="s">
        <v>372</v>
      </c>
      <c r="I1226" s="527"/>
      <c r="J1226" s="314">
        <v>5</v>
      </c>
      <c r="K1226" s="571"/>
      <c r="L1226" s="572"/>
      <c r="M1226" s="221" t="str">
        <f t="shared" si="194"/>
        <v/>
      </c>
      <c r="N1226" s="62" t="str">
        <f t="shared" si="197"/>
        <v/>
      </c>
      <c r="O1226" s="119"/>
      <c r="P1226" s="64" t="str">
        <f t="shared" si="198"/>
        <v/>
      </c>
      <c r="Q1226" s="65"/>
      <c r="R1226" s="66"/>
      <c r="S1226" s="67" t="str">
        <f t="shared" si="199"/>
        <v/>
      </c>
      <c r="T1226" s="68" t="str">
        <f t="shared" si="195"/>
        <v>Sin Iniciar</v>
      </c>
      <c r="U1226" s="650" t="str">
        <f t="shared" si="196"/>
        <v>6</v>
      </c>
      <c r="V1226" s="120"/>
      <c r="W1226" s="71">
        <f t="shared" si="193"/>
        <v>1</v>
      </c>
      <c r="X1226" s="703"/>
    </row>
    <row r="1227" spans="1:24" s="5" customFormat="1" ht="29.25" hidden="1" customHeight="1" outlineLevel="2" thickBot="1" x14ac:dyDescent="0.3">
      <c r="A1227" s="763"/>
      <c r="B1227" s="766"/>
      <c r="C1227" s="310" t="s">
        <v>896</v>
      </c>
      <c r="D1227" s="577"/>
      <c r="E1227" s="577"/>
      <c r="F1227" s="578"/>
      <c r="G1227" s="320" t="s">
        <v>1704</v>
      </c>
      <c r="H1227" s="310" t="s">
        <v>372</v>
      </c>
      <c r="I1227" s="527"/>
      <c r="J1227" s="314">
        <v>5</v>
      </c>
      <c r="K1227" s="571"/>
      <c r="L1227" s="572"/>
      <c r="M1227" s="221" t="str">
        <f t="shared" si="194"/>
        <v/>
      </c>
      <c r="N1227" s="62" t="str">
        <f t="shared" si="197"/>
        <v/>
      </c>
      <c r="O1227" s="119"/>
      <c r="P1227" s="64" t="str">
        <f t="shared" si="198"/>
        <v/>
      </c>
      <c r="Q1227" s="65"/>
      <c r="R1227" s="66"/>
      <c r="S1227" s="67" t="str">
        <f t="shared" si="199"/>
        <v/>
      </c>
      <c r="T1227" s="68" t="str">
        <f t="shared" si="195"/>
        <v>Sin Iniciar</v>
      </c>
      <c r="U1227" s="650" t="str">
        <f t="shared" si="196"/>
        <v>6</v>
      </c>
      <c r="V1227" s="120"/>
      <c r="W1227" s="71">
        <f t="shared" si="193"/>
        <v>1</v>
      </c>
      <c r="X1227" s="703"/>
    </row>
    <row r="1228" spans="1:24" s="5" customFormat="1" ht="29.25" hidden="1" customHeight="1" outlineLevel="2" thickBot="1" x14ac:dyDescent="0.3">
      <c r="A1228" s="763"/>
      <c r="B1228" s="766"/>
      <c r="C1228" s="310" t="s">
        <v>896</v>
      </c>
      <c r="D1228" s="577"/>
      <c r="E1228" s="577"/>
      <c r="F1228" s="578"/>
      <c r="G1228" s="320" t="s">
        <v>1705</v>
      </c>
      <c r="H1228" s="310" t="s">
        <v>372</v>
      </c>
      <c r="I1228" s="527"/>
      <c r="J1228" s="314">
        <v>5</v>
      </c>
      <c r="K1228" s="571"/>
      <c r="L1228" s="572"/>
      <c r="M1228" s="221" t="str">
        <f t="shared" si="194"/>
        <v/>
      </c>
      <c r="N1228" s="62" t="str">
        <f t="shared" si="197"/>
        <v/>
      </c>
      <c r="O1228" s="119"/>
      <c r="P1228" s="64" t="str">
        <f t="shared" si="198"/>
        <v/>
      </c>
      <c r="Q1228" s="65"/>
      <c r="R1228" s="66"/>
      <c r="S1228" s="67" t="str">
        <f t="shared" si="199"/>
        <v/>
      </c>
      <c r="T1228" s="68" t="str">
        <f t="shared" si="195"/>
        <v>Sin Iniciar</v>
      </c>
      <c r="U1228" s="650" t="str">
        <f t="shared" si="196"/>
        <v>6</v>
      </c>
      <c r="V1228" s="120"/>
      <c r="W1228" s="71">
        <f t="shared" si="193"/>
        <v>1</v>
      </c>
      <c r="X1228" s="703"/>
    </row>
    <row r="1229" spans="1:24" s="5" customFormat="1" ht="29.25" hidden="1" customHeight="1" outlineLevel="2" thickBot="1" x14ac:dyDescent="0.3">
      <c r="A1229" s="763"/>
      <c r="B1229" s="766"/>
      <c r="C1229" s="310" t="s">
        <v>896</v>
      </c>
      <c r="D1229" s="577"/>
      <c r="E1229" s="577"/>
      <c r="F1229" s="578"/>
      <c r="G1229" s="320" t="s">
        <v>1706</v>
      </c>
      <c r="H1229" s="310" t="s">
        <v>372</v>
      </c>
      <c r="I1229" s="527"/>
      <c r="J1229" s="314">
        <v>5</v>
      </c>
      <c r="K1229" s="571"/>
      <c r="L1229" s="572"/>
      <c r="M1229" s="221" t="str">
        <f t="shared" si="194"/>
        <v/>
      </c>
      <c r="N1229" s="62" t="str">
        <f t="shared" si="197"/>
        <v/>
      </c>
      <c r="O1229" s="119"/>
      <c r="P1229" s="64" t="str">
        <f t="shared" si="198"/>
        <v/>
      </c>
      <c r="Q1229" s="65"/>
      <c r="R1229" s="66"/>
      <c r="S1229" s="67" t="str">
        <f t="shared" si="199"/>
        <v/>
      </c>
      <c r="T1229" s="68" t="str">
        <f t="shared" si="195"/>
        <v>Sin Iniciar</v>
      </c>
      <c r="U1229" s="650" t="str">
        <f t="shared" si="196"/>
        <v>6</v>
      </c>
      <c r="V1229" s="120"/>
      <c r="W1229" s="71">
        <f t="shared" si="193"/>
        <v>1</v>
      </c>
      <c r="X1229" s="703"/>
    </row>
    <row r="1230" spans="1:24" s="5" customFormat="1" ht="29.25" hidden="1" customHeight="1" outlineLevel="2" thickBot="1" x14ac:dyDescent="0.3">
      <c r="A1230" s="763"/>
      <c r="B1230" s="766"/>
      <c r="C1230" s="310" t="s">
        <v>896</v>
      </c>
      <c r="D1230" s="577"/>
      <c r="E1230" s="577"/>
      <c r="F1230" s="578"/>
      <c r="G1230" s="320" t="s">
        <v>1707</v>
      </c>
      <c r="H1230" s="310" t="s">
        <v>372</v>
      </c>
      <c r="I1230" s="527"/>
      <c r="J1230" s="314">
        <v>5</v>
      </c>
      <c r="K1230" s="571"/>
      <c r="L1230" s="572"/>
      <c r="M1230" s="221" t="str">
        <f t="shared" si="194"/>
        <v/>
      </c>
      <c r="N1230" s="62" t="str">
        <f t="shared" si="197"/>
        <v/>
      </c>
      <c r="O1230" s="119"/>
      <c r="P1230" s="64" t="str">
        <f t="shared" si="198"/>
        <v/>
      </c>
      <c r="Q1230" s="65"/>
      <c r="R1230" s="66"/>
      <c r="S1230" s="67" t="str">
        <f t="shared" si="199"/>
        <v/>
      </c>
      <c r="T1230" s="68" t="str">
        <f t="shared" si="195"/>
        <v>Sin Iniciar</v>
      </c>
      <c r="U1230" s="650" t="str">
        <f t="shared" si="196"/>
        <v>6</v>
      </c>
      <c r="V1230" s="120"/>
      <c r="W1230" s="71">
        <f t="shared" si="193"/>
        <v>1</v>
      </c>
      <c r="X1230" s="703"/>
    </row>
    <row r="1231" spans="1:24" s="5" customFormat="1" ht="29.25" hidden="1" customHeight="1" outlineLevel="2" thickBot="1" x14ac:dyDescent="0.3">
      <c r="A1231" s="763"/>
      <c r="B1231" s="766"/>
      <c r="C1231" s="310" t="s">
        <v>896</v>
      </c>
      <c r="D1231" s="577"/>
      <c r="E1231" s="577"/>
      <c r="F1231" s="578"/>
      <c r="G1231" s="320" t="s">
        <v>1708</v>
      </c>
      <c r="H1231" s="310" t="s">
        <v>372</v>
      </c>
      <c r="I1231" s="527"/>
      <c r="J1231" s="314">
        <v>5</v>
      </c>
      <c r="K1231" s="571"/>
      <c r="L1231" s="572"/>
      <c r="M1231" s="221" t="str">
        <f t="shared" si="194"/>
        <v/>
      </c>
      <c r="N1231" s="62" t="str">
        <f t="shared" si="197"/>
        <v/>
      </c>
      <c r="O1231" s="119"/>
      <c r="P1231" s="64" t="str">
        <f t="shared" si="198"/>
        <v/>
      </c>
      <c r="Q1231" s="65"/>
      <c r="R1231" s="66"/>
      <c r="S1231" s="67" t="str">
        <f t="shared" si="199"/>
        <v/>
      </c>
      <c r="T1231" s="68" t="str">
        <f t="shared" si="195"/>
        <v>Sin Iniciar</v>
      </c>
      <c r="U1231" s="650" t="str">
        <f t="shared" si="196"/>
        <v>6</v>
      </c>
      <c r="V1231" s="120"/>
      <c r="W1231" s="71">
        <f t="shared" si="193"/>
        <v>1</v>
      </c>
      <c r="X1231" s="703"/>
    </row>
    <row r="1232" spans="1:24" s="5" customFormat="1" ht="29.25" hidden="1" customHeight="1" outlineLevel="2" thickBot="1" x14ac:dyDescent="0.3">
      <c r="A1232" s="763"/>
      <c r="B1232" s="766"/>
      <c r="C1232" s="310" t="s">
        <v>896</v>
      </c>
      <c r="D1232" s="577"/>
      <c r="E1232" s="577"/>
      <c r="F1232" s="578"/>
      <c r="G1232" s="320" t="s">
        <v>1709</v>
      </c>
      <c r="H1232" s="310" t="s">
        <v>372</v>
      </c>
      <c r="I1232" s="527"/>
      <c r="J1232" s="314">
        <v>1</v>
      </c>
      <c r="K1232" s="571"/>
      <c r="L1232" s="572"/>
      <c r="M1232" s="221" t="str">
        <f t="shared" si="194"/>
        <v/>
      </c>
      <c r="N1232" s="62" t="str">
        <f t="shared" si="197"/>
        <v/>
      </c>
      <c r="O1232" s="119"/>
      <c r="P1232" s="64" t="str">
        <f t="shared" si="198"/>
        <v/>
      </c>
      <c r="Q1232" s="65"/>
      <c r="R1232" s="66"/>
      <c r="S1232" s="67" t="str">
        <f t="shared" si="199"/>
        <v/>
      </c>
      <c r="T1232" s="68" t="str">
        <f t="shared" si="195"/>
        <v>Sin Iniciar</v>
      </c>
      <c r="U1232" s="650" t="str">
        <f t="shared" si="196"/>
        <v>6</v>
      </c>
      <c r="V1232" s="120"/>
      <c r="W1232" s="71">
        <f t="shared" si="193"/>
        <v>1</v>
      </c>
      <c r="X1232" s="703"/>
    </row>
    <row r="1233" spans="1:24" s="5" customFormat="1" ht="29.25" hidden="1" customHeight="1" outlineLevel="2" thickBot="1" x14ac:dyDescent="0.3">
      <c r="A1233" s="763"/>
      <c r="B1233" s="766"/>
      <c r="C1233" s="310" t="s">
        <v>896</v>
      </c>
      <c r="D1233" s="577"/>
      <c r="E1233" s="577"/>
      <c r="F1233" s="578"/>
      <c r="G1233" s="320" t="s">
        <v>1710</v>
      </c>
      <c r="H1233" s="310" t="s">
        <v>372</v>
      </c>
      <c r="I1233" s="527"/>
      <c r="J1233" s="314">
        <v>1</v>
      </c>
      <c r="K1233" s="571"/>
      <c r="L1233" s="572"/>
      <c r="M1233" s="221" t="str">
        <f t="shared" si="194"/>
        <v/>
      </c>
      <c r="N1233" s="62" t="str">
        <f t="shared" si="197"/>
        <v/>
      </c>
      <c r="O1233" s="119"/>
      <c r="P1233" s="64" t="str">
        <f t="shared" si="198"/>
        <v/>
      </c>
      <c r="Q1233" s="65"/>
      <c r="R1233" s="66"/>
      <c r="S1233" s="67" t="str">
        <f t="shared" si="199"/>
        <v/>
      </c>
      <c r="T1233" s="68" t="str">
        <f t="shared" si="195"/>
        <v>Sin Iniciar</v>
      </c>
      <c r="U1233" s="650" t="str">
        <f t="shared" si="196"/>
        <v>6</v>
      </c>
      <c r="V1233" s="120"/>
      <c r="W1233" s="71">
        <f t="shared" si="193"/>
        <v>1</v>
      </c>
      <c r="X1233" s="703"/>
    </row>
    <row r="1234" spans="1:24" s="5" customFormat="1" ht="29.25" hidden="1" customHeight="1" outlineLevel="2" thickBot="1" x14ac:dyDescent="0.3">
      <c r="A1234" s="763"/>
      <c r="B1234" s="766"/>
      <c r="C1234" s="310" t="s">
        <v>896</v>
      </c>
      <c r="D1234" s="577"/>
      <c r="E1234" s="577"/>
      <c r="F1234" s="578"/>
      <c r="G1234" s="320" t="s">
        <v>1711</v>
      </c>
      <c r="H1234" s="310" t="s">
        <v>372</v>
      </c>
      <c r="I1234" s="527"/>
      <c r="J1234" s="314">
        <v>1</v>
      </c>
      <c r="K1234" s="571"/>
      <c r="L1234" s="572"/>
      <c r="M1234" s="221" t="str">
        <f t="shared" si="194"/>
        <v/>
      </c>
      <c r="N1234" s="62" t="str">
        <f t="shared" si="197"/>
        <v/>
      </c>
      <c r="O1234" s="119"/>
      <c r="P1234" s="64" t="str">
        <f t="shared" si="198"/>
        <v/>
      </c>
      <c r="Q1234" s="65"/>
      <c r="R1234" s="66"/>
      <c r="S1234" s="67" t="str">
        <f t="shared" si="199"/>
        <v/>
      </c>
      <c r="T1234" s="68" t="str">
        <f t="shared" si="195"/>
        <v>Sin Iniciar</v>
      </c>
      <c r="U1234" s="650" t="str">
        <f t="shared" si="196"/>
        <v>6</v>
      </c>
      <c r="V1234" s="120"/>
      <c r="W1234" s="71">
        <f t="shared" si="193"/>
        <v>1</v>
      </c>
      <c r="X1234" s="703"/>
    </row>
    <row r="1235" spans="1:24" s="5" customFormat="1" ht="29.25" hidden="1" customHeight="1" outlineLevel="2" thickBot="1" x14ac:dyDescent="0.3">
      <c r="A1235" s="763"/>
      <c r="B1235" s="766"/>
      <c r="C1235" s="310" t="s">
        <v>896</v>
      </c>
      <c r="D1235" s="577"/>
      <c r="E1235" s="577"/>
      <c r="F1235" s="578"/>
      <c r="G1235" s="320" t="s">
        <v>1712</v>
      </c>
      <c r="H1235" s="310" t="s">
        <v>372</v>
      </c>
      <c r="I1235" s="527"/>
      <c r="J1235" s="314">
        <v>1</v>
      </c>
      <c r="K1235" s="571"/>
      <c r="L1235" s="572"/>
      <c r="M1235" s="221" t="str">
        <f t="shared" si="194"/>
        <v/>
      </c>
      <c r="N1235" s="62" t="str">
        <f t="shared" si="197"/>
        <v/>
      </c>
      <c r="O1235" s="119"/>
      <c r="P1235" s="64" t="str">
        <f t="shared" si="198"/>
        <v/>
      </c>
      <c r="Q1235" s="65"/>
      <c r="R1235" s="66"/>
      <c r="S1235" s="67" t="str">
        <f t="shared" si="199"/>
        <v/>
      </c>
      <c r="T1235" s="68" t="str">
        <f t="shared" si="195"/>
        <v>Sin Iniciar</v>
      </c>
      <c r="U1235" s="650" t="str">
        <f t="shared" si="196"/>
        <v>6</v>
      </c>
      <c r="V1235" s="120"/>
      <c r="W1235" s="71">
        <f t="shared" si="193"/>
        <v>1</v>
      </c>
      <c r="X1235" s="703"/>
    </row>
    <row r="1236" spans="1:24" s="5" customFormat="1" ht="29.25" hidden="1" customHeight="1" outlineLevel="2" thickBot="1" x14ac:dyDescent="0.3">
      <c r="A1236" s="763"/>
      <c r="B1236" s="766"/>
      <c r="C1236" s="310" t="s">
        <v>896</v>
      </c>
      <c r="D1236" s="577"/>
      <c r="E1236" s="577"/>
      <c r="F1236" s="578"/>
      <c r="G1236" s="320" t="s">
        <v>1651</v>
      </c>
      <c r="H1236" s="310" t="s">
        <v>372</v>
      </c>
      <c r="I1236" s="527"/>
      <c r="J1236" s="314">
        <v>60</v>
      </c>
      <c r="K1236" s="571"/>
      <c r="L1236" s="572"/>
      <c r="M1236" s="221" t="str">
        <f t="shared" si="194"/>
        <v/>
      </c>
      <c r="N1236" s="62" t="str">
        <f t="shared" si="197"/>
        <v/>
      </c>
      <c r="O1236" s="119"/>
      <c r="P1236" s="64" t="str">
        <f t="shared" si="198"/>
        <v/>
      </c>
      <c r="Q1236" s="65"/>
      <c r="R1236" s="66"/>
      <c r="S1236" s="67" t="str">
        <f t="shared" si="199"/>
        <v/>
      </c>
      <c r="T1236" s="68" t="str">
        <f t="shared" si="195"/>
        <v>Sin Iniciar</v>
      </c>
      <c r="U1236" s="650" t="str">
        <f t="shared" si="196"/>
        <v>6</v>
      </c>
      <c r="V1236" s="120"/>
      <c r="W1236" s="71">
        <f t="shared" si="193"/>
        <v>1</v>
      </c>
      <c r="X1236" s="703"/>
    </row>
    <row r="1237" spans="1:24" s="5" customFormat="1" ht="29.25" hidden="1" customHeight="1" outlineLevel="2" thickBot="1" x14ac:dyDescent="0.3">
      <c r="A1237" s="763"/>
      <c r="B1237" s="766"/>
      <c r="C1237" s="310" t="s">
        <v>896</v>
      </c>
      <c r="D1237" s="577"/>
      <c r="E1237" s="577"/>
      <c r="F1237" s="578"/>
      <c r="G1237" s="320" t="s">
        <v>1652</v>
      </c>
      <c r="H1237" s="310" t="s">
        <v>372</v>
      </c>
      <c r="I1237" s="527"/>
      <c r="J1237" s="314">
        <v>60</v>
      </c>
      <c r="K1237" s="571"/>
      <c r="L1237" s="572"/>
      <c r="M1237" s="221" t="str">
        <f t="shared" si="194"/>
        <v/>
      </c>
      <c r="N1237" s="62" t="str">
        <f t="shared" si="197"/>
        <v/>
      </c>
      <c r="O1237" s="119"/>
      <c r="P1237" s="64" t="str">
        <f t="shared" si="198"/>
        <v/>
      </c>
      <c r="Q1237" s="65"/>
      <c r="R1237" s="66"/>
      <c r="S1237" s="67" t="str">
        <f t="shared" si="199"/>
        <v/>
      </c>
      <c r="T1237" s="68" t="str">
        <f t="shared" si="195"/>
        <v>Sin Iniciar</v>
      </c>
      <c r="U1237" s="650" t="str">
        <f t="shared" si="196"/>
        <v>6</v>
      </c>
      <c r="V1237" s="120"/>
      <c r="W1237" s="71">
        <f t="shared" si="193"/>
        <v>1</v>
      </c>
      <c r="X1237" s="703"/>
    </row>
    <row r="1238" spans="1:24" s="5" customFormat="1" ht="29.25" hidden="1" customHeight="1" outlineLevel="2" thickBot="1" x14ac:dyDescent="0.3">
      <c r="A1238" s="763"/>
      <c r="B1238" s="766"/>
      <c r="C1238" s="310" t="s">
        <v>896</v>
      </c>
      <c r="D1238" s="577"/>
      <c r="E1238" s="577"/>
      <c r="F1238" s="578"/>
      <c r="G1238" s="320" t="s">
        <v>1653</v>
      </c>
      <c r="H1238" s="310" t="s">
        <v>372</v>
      </c>
      <c r="I1238" s="527"/>
      <c r="J1238" s="314">
        <v>60</v>
      </c>
      <c r="K1238" s="571"/>
      <c r="L1238" s="572"/>
      <c r="M1238" s="221" t="str">
        <f t="shared" si="194"/>
        <v/>
      </c>
      <c r="N1238" s="62" t="str">
        <f t="shared" si="197"/>
        <v/>
      </c>
      <c r="O1238" s="119"/>
      <c r="P1238" s="64" t="str">
        <f t="shared" si="198"/>
        <v/>
      </c>
      <c r="Q1238" s="65"/>
      <c r="R1238" s="66"/>
      <c r="S1238" s="67" t="str">
        <f t="shared" si="199"/>
        <v/>
      </c>
      <c r="T1238" s="68" t="str">
        <f t="shared" si="195"/>
        <v>Sin Iniciar</v>
      </c>
      <c r="U1238" s="650" t="str">
        <f t="shared" si="196"/>
        <v>6</v>
      </c>
      <c r="V1238" s="120"/>
      <c r="W1238" s="71">
        <f t="shared" si="193"/>
        <v>1</v>
      </c>
      <c r="X1238" s="703"/>
    </row>
    <row r="1239" spans="1:24" s="5" customFormat="1" ht="29.25" hidden="1" customHeight="1" outlineLevel="2" thickBot="1" x14ac:dyDescent="0.3">
      <c r="A1239" s="763"/>
      <c r="B1239" s="766"/>
      <c r="C1239" s="310" t="s">
        <v>896</v>
      </c>
      <c r="D1239" s="577"/>
      <c r="E1239" s="577"/>
      <c r="F1239" s="578"/>
      <c r="G1239" s="320" t="s">
        <v>1713</v>
      </c>
      <c r="H1239" s="310" t="s">
        <v>372</v>
      </c>
      <c r="I1239" s="527"/>
      <c r="J1239" s="314">
        <v>5</v>
      </c>
      <c r="K1239" s="571"/>
      <c r="L1239" s="572"/>
      <c r="M1239" s="221" t="str">
        <f t="shared" si="194"/>
        <v/>
      </c>
      <c r="N1239" s="62" t="str">
        <f t="shared" si="197"/>
        <v/>
      </c>
      <c r="O1239" s="119"/>
      <c r="P1239" s="64" t="str">
        <f t="shared" si="198"/>
        <v/>
      </c>
      <c r="Q1239" s="65"/>
      <c r="R1239" s="66"/>
      <c r="S1239" s="67" t="str">
        <f t="shared" si="199"/>
        <v/>
      </c>
      <c r="T1239" s="68" t="str">
        <f t="shared" si="195"/>
        <v>Sin Iniciar</v>
      </c>
      <c r="U1239" s="650" t="str">
        <f t="shared" si="196"/>
        <v>6</v>
      </c>
      <c r="V1239" s="120"/>
      <c r="W1239" s="71">
        <f t="shared" si="193"/>
        <v>1</v>
      </c>
      <c r="X1239" s="703"/>
    </row>
    <row r="1240" spans="1:24" s="5" customFormat="1" ht="29.25" hidden="1" customHeight="1" outlineLevel="2" thickBot="1" x14ac:dyDescent="0.3">
      <c r="A1240" s="763"/>
      <c r="B1240" s="766"/>
      <c r="C1240" s="310" t="s">
        <v>896</v>
      </c>
      <c r="D1240" s="577"/>
      <c r="E1240" s="577"/>
      <c r="F1240" s="578"/>
      <c r="G1240" s="320" t="s">
        <v>1714</v>
      </c>
      <c r="H1240" s="310" t="s">
        <v>372</v>
      </c>
      <c r="I1240" s="527"/>
      <c r="J1240" s="314">
        <v>5</v>
      </c>
      <c r="K1240" s="571"/>
      <c r="L1240" s="572"/>
      <c r="M1240" s="221" t="str">
        <f t="shared" si="194"/>
        <v/>
      </c>
      <c r="N1240" s="62" t="str">
        <f t="shared" si="197"/>
        <v/>
      </c>
      <c r="O1240" s="119"/>
      <c r="P1240" s="64" t="str">
        <f t="shared" si="198"/>
        <v/>
      </c>
      <c r="Q1240" s="65"/>
      <c r="R1240" s="66"/>
      <c r="S1240" s="67" t="str">
        <f t="shared" si="199"/>
        <v/>
      </c>
      <c r="T1240" s="68" t="str">
        <f t="shared" si="195"/>
        <v>Sin Iniciar</v>
      </c>
      <c r="U1240" s="650" t="str">
        <f t="shared" si="196"/>
        <v>6</v>
      </c>
      <c r="V1240" s="120"/>
      <c r="W1240" s="71">
        <f t="shared" si="193"/>
        <v>1</v>
      </c>
      <c r="X1240" s="703"/>
    </row>
    <row r="1241" spans="1:24" s="5" customFormat="1" ht="29.25" hidden="1" customHeight="1" outlineLevel="2" thickBot="1" x14ac:dyDescent="0.3">
      <c r="A1241" s="763"/>
      <c r="B1241" s="766"/>
      <c r="C1241" s="310" t="s">
        <v>896</v>
      </c>
      <c r="D1241" s="577"/>
      <c r="E1241" s="577"/>
      <c r="F1241" s="578"/>
      <c r="G1241" s="320" t="s">
        <v>1715</v>
      </c>
      <c r="H1241" s="310" t="s">
        <v>372</v>
      </c>
      <c r="I1241" s="527"/>
      <c r="J1241" s="314">
        <v>5</v>
      </c>
      <c r="K1241" s="571"/>
      <c r="L1241" s="572"/>
      <c r="M1241" s="221" t="str">
        <f t="shared" si="194"/>
        <v/>
      </c>
      <c r="N1241" s="62" t="str">
        <f t="shared" si="197"/>
        <v/>
      </c>
      <c r="O1241" s="119"/>
      <c r="P1241" s="64" t="str">
        <f t="shared" si="198"/>
        <v/>
      </c>
      <c r="Q1241" s="65"/>
      <c r="R1241" s="66"/>
      <c r="S1241" s="67" t="str">
        <f t="shared" si="199"/>
        <v/>
      </c>
      <c r="T1241" s="68" t="str">
        <f t="shared" si="195"/>
        <v>Sin Iniciar</v>
      </c>
      <c r="U1241" s="650" t="str">
        <f t="shared" si="196"/>
        <v>6</v>
      </c>
      <c r="V1241" s="120"/>
      <c r="W1241" s="71">
        <f t="shared" si="193"/>
        <v>1</v>
      </c>
      <c r="X1241" s="703"/>
    </row>
    <row r="1242" spans="1:24" s="5" customFormat="1" ht="29.25" hidden="1" customHeight="1" outlineLevel="2" thickBot="1" x14ac:dyDescent="0.3">
      <c r="A1242" s="763"/>
      <c r="B1242" s="766"/>
      <c r="C1242" s="310" t="s">
        <v>896</v>
      </c>
      <c r="D1242" s="577"/>
      <c r="E1242" s="577"/>
      <c r="F1242" s="578"/>
      <c r="G1242" s="320" t="s">
        <v>1716</v>
      </c>
      <c r="H1242" s="310" t="s">
        <v>372</v>
      </c>
      <c r="I1242" s="527"/>
      <c r="J1242" s="314">
        <v>5</v>
      </c>
      <c r="K1242" s="571"/>
      <c r="L1242" s="572"/>
      <c r="M1242" s="221" t="str">
        <f t="shared" si="194"/>
        <v/>
      </c>
      <c r="N1242" s="62" t="str">
        <f t="shared" si="197"/>
        <v/>
      </c>
      <c r="O1242" s="119"/>
      <c r="P1242" s="64" t="str">
        <f t="shared" si="198"/>
        <v/>
      </c>
      <c r="Q1242" s="65"/>
      <c r="R1242" s="66"/>
      <c r="S1242" s="67" t="str">
        <f t="shared" si="199"/>
        <v/>
      </c>
      <c r="T1242" s="68" t="str">
        <f t="shared" si="195"/>
        <v>Sin Iniciar</v>
      </c>
      <c r="U1242" s="650" t="str">
        <f t="shared" si="196"/>
        <v>6</v>
      </c>
      <c r="V1242" s="120"/>
      <c r="W1242" s="71">
        <f t="shared" si="193"/>
        <v>1</v>
      </c>
      <c r="X1242" s="703"/>
    </row>
    <row r="1243" spans="1:24" s="5" customFormat="1" ht="29.25" hidden="1" customHeight="1" outlineLevel="2" thickBot="1" x14ac:dyDescent="0.3">
      <c r="A1243" s="763"/>
      <c r="B1243" s="766"/>
      <c r="C1243" s="310" t="s">
        <v>896</v>
      </c>
      <c r="D1243" s="577"/>
      <c r="E1243" s="577"/>
      <c r="F1243" s="578"/>
      <c r="G1243" s="320" t="s">
        <v>1717</v>
      </c>
      <c r="H1243" s="310" t="s">
        <v>372</v>
      </c>
      <c r="I1243" s="527"/>
      <c r="J1243" s="314">
        <v>5</v>
      </c>
      <c r="K1243" s="571"/>
      <c r="L1243" s="572"/>
      <c r="M1243" s="221" t="str">
        <f t="shared" si="194"/>
        <v/>
      </c>
      <c r="N1243" s="62" t="str">
        <f t="shared" si="197"/>
        <v/>
      </c>
      <c r="O1243" s="119"/>
      <c r="P1243" s="64" t="str">
        <f t="shared" si="198"/>
        <v/>
      </c>
      <c r="Q1243" s="65"/>
      <c r="R1243" s="66"/>
      <c r="S1243" s="67" t="str">
        <f t="shared" si="199"/>
        <v/>
      </c>
      <c r="T1243" s="68" t="str">
        <f t="shared" si="195"/>
        <v>Sin Iniciar</v>
      </c>
      <c r="U1243" s="650" t="str">
        <f t="shared" si="196"/>
        <v>6</v>
      </c>
      <c r="V1243" s="120"/>
      <c r="W1243" s="71">
        <f t="shared" ref="W1243:W1306" si="200">1-R1243</f>
        <v>1</v>
      </c>
      <c r="X1243" s="703"/>
    </row>
    <row r="1244" spans="1:24" s="5" customFormat="1" ht="29.25" hidden="1" customHeight="1" outlineLevel="2" thickBot="1" x14ac:dyDescent="0.3">
      <c r="A1244" s="763"/>
      <c r="B1244" s="766"/>
      <c r="C1244" s="310" t="s">
        <v>896</v>
      </c>
      <c r="D1244" s="577"/>
      <c r="E1244" s="577"/>
      <c r="F1244" s="578"/>
      <c r="G1244" s="320" t="s">
        <v>1718</v>
      </c>
      <c r="H1244" s="310" t="s">
        <v>372</v>
      </c>
      <c r="I1244" s="527"/>
      <c r="J1244" s="314">
        <v>5</v>
      </c>
      <c r="K1244" s="571"/>
      <c r="L1244" s="572"/>
      <c r="M1244" s="221" t="str">
        <f t="shared" si="194"/>
        <v/>
      </c>
      <c r="N1244" s="62" t="str">
        <f t="shared" si="197"/>
        <v/>
      </c>
      <c r="O1244" s="119"/>
      <c r="P1244" s="64" t="str">
        <f t="shared" si="198"/>
        <v/>
      </c>
      <c r="Q1244" s="65"/>
      <c r="R1244" s="66"/>
      <c r="S1244" s="67" t="str">
        <f t="shared" si="199"/>
        <v/>
      </c>
      <c r="T1244" s="68" t="str">
        <f t="shared" si="195"/>
        <v>Sin Iniciar</v>
      </c>
      <c r="U1244" s="650" t="str">
        <f t="shared" si="196"/>
        <v>6</v>
      </c>
      <c r="V1244" s="120"/>
      <c r="W1244" s="71">
        <f t="shared" si="200"/>
        <v>1</v>
      </c>
      <c r="X1244" s="703"/>
    </row>
    <row r="1245" spans="1:24" s="5" customFormat="1" ht="29.25" hidden="1" customHeight="1" outlineLevel="2" thickBot="1" x14ac:dyDescent="0.3">
      <c r="A1245" s="763"/>
      <c r="B1245" s="766"/>
      <c r="C1245" s="310" t="s">
        <v>896</v>
      </c>
      <c r="D1245" s="577"/>
      <c r="E1245" s="577"/>
      <c r="F1245" s="578"/>
      <c r="G1245" s="320" t="s">
        <v>1719</v>
      </c>
      <c r="H1245" s="310" t="s">
        <v>372</v>
      </c>
      <c r="I1245" s="527"/>
      <c r="J1245" s="314">
        <v>5</v>
      </c>
      <c r="K1245" s="571"/>
      <c r="L1245" s="572"/>
      <c r="M1245" s="221" t="str">
        <f t="shared" si="194"/>
        <v/>
      </c>
      <c r="N1245" s="62" t="str">
        <f t="shared" si="197"/>
        <v/>
      </c>
      <c r="O1245" s="119"/>
      <c r="P1245" s="64" t="str">
        <f t="shared" si="198"/>
        <v/>
      </c>
      <c r="Q1245" s="65"/>
      <c r="R1245" s="66"/>
      <c r="S1245" s="67" t="str">
        <f t="shared" si="199"/>
        <v/>
      </c>
      <c r="T1245" s="68" t="str">
        <f t="shared" si="195"/>
        <v>Sin Iniciar</v>
      </c>
      <c r="U1245" s="650" t="str">
        <f t="shared" si="196"/>
        <v>6</v>
      </c>
      <c r="V1245" s="120"/>
      <c r="W1245" s="71">
        <f t="shared" si="200"/>
        <v>1</v>
      </c>
      <c r="X1245" s="703"/>
    </row>
    <row r="1246" spans="1:24" s="5" customFormat="1" ht="29.25" hidden="1" customHeight="1" outlineLevel="2" thickBot="1" x14ac:dyDescent="0.3">
      <c r="A1246" s="763"/>
      <c r="B1246" s="766"/>
      <c r="C1246" s="310" t="s">
        <v>896</v>
      </c>
      <c r="D1246" s="577"/>
      <c r="E1246" s="577"/>
      <c r="F1246" s="578"/>
      <c r="G1246" s="320" t="s">
        <v>1720</v>
      </c>
      <c r="H1246" s="310" t="s">
        <v>372</v>
      </c>
      <c r="I1246" s="527"/>
      <c r="J1246" s="314">
        <v>5</v>
      </c>
      <c r="K1246" s="571"/>
      <c r="L1246" s="572"/>
      <c r="M1246" s="221" t="str">
        <f t="shared" si="194"/>
        <v/>
      </c>
      <c r="N1246" s="62" t="str">
        <f t="shared" si="197"/>
        <v/>
      </c>
      <c r="O1246" s="119"/>
      <c r="P1246" s="64" t="str">
        <f t="shared" si="198"/>
        <v/>
      </c>
      <c r="Q1246" s="65"/>
      <c r="R1246" s="66"/>
      <c r="S1246" s="67" t="str">
        <f t="shared" si="199"/>
        <v/>
      </c>
      <c r="T1246" s="68" t="str">
        <f t="shared" si="195"/>
        <v>Sin Iniciar</v>
      </c>
      <c r="U1246" s="650" t="str">
        <f t="shared" si="196"/>
        <v>6</v>
      </c>
      <c r="V1246" s="120"/>
      <c r="W1246" s="71">
        <f t="shared" si="200"/>
        <v>1</v>
      </c>
      <c r="X1246" s="703"/>
    </row>
    <row r="1247" spans="1:24" s="5" customFormat="1" ht="29.25" hidden="1" customHeight="1" outlineLevel="2" thickBot="1" x14ac:dyDescent="0.3">
      <c r="A1247" s="763"/>
      <c r="B1247" s="766"/>
      <c r="C1247" s="310" t="s">
        <v>896</v>
      </c>
      <c r="D1247" s="577"/>
      <c r="E1247" s="577"/>
      <c r="F1247" s="578"/>
      <c r="G1247" s="320" t="s">
        <v>1654</v>
      </c>
      <c r="H1247" s="310" t="s">
        <v>372</v>
      </c>
      <c r="I1247" s="527"/>
      <c r="J1247" s="314">
        <v>1</v>
      </c>
      <c r="K1247" s="571"/>
      <c r="L1247" s="572"/>
      <c r="M1247" s="221" t="str">
        <f t="shared" si="194"/>
        <v/>
      </c>
      <c r="N1247" s="62" t="str">
        <f t="shared" si="197"/>
        <v/>
      </c>
      <c r="O1247" s="119"/>
      <c r="P1247" s="64" t="str">
        <f t="shared" si="198"/>
        <v/>
      </c>
      <c r="Q1247" s="65"/>
      <c r="R1247" s="66"/>
      <c r="S1247" s="67" t="str">
        <f t="shared" si="199"/>
        <v/>
      </c>
      <c r="T1247" s="68" t="str">
        <f t="shared" si="195"/>
        <v>Sin Iniciar</v>
      </c>
      <c r="U1247" s="650" t="str">
        <f t="shared" si="196"/>
        <v>6</v>
      </c>
      <c r="V1247" s="120"/>
      <c r="W1247" s="71">
        <f t="shared" si="200"/>
        <v>1</v>
      </c>
      <c r="X1247" s="703"/>
    </row>
    <row r="1248" spans="1:24" s="5" customFormat="1" ht="29.25" hidden="1" customHeight="1" outlineLevel="2" thickBot="1" x14ac:dyDescent="0.3">
      <c r="A1248" s="763"/>
      <c r="B1248" s="766"/>
      <c r="C1248" s="310" t="s">
        <v>896</v>
      </c>
      <c r="D1248" s="577"/>
      <c r="E1248" s="577"/>
      <c r="F1248" s="578"/>
      <c r="G1248" s="320" t="s">
        <v>1655</v>
      </c>
      <c r="H1248" s="310" t="s">
        <v>372</v>
      </c>
      <c r="I1248" s="527"/>
      <c r="J1248" s="314">
        <v>40</v>
      </c>
      <c r="K1248" s="571"/>
      <c r="L1248" s="572"/>
      <c r="M1248" s="221" t="str">
        <f t="shared" si="194"/>
        <v/>
      </c>
      <c r="N1248" s="62" t="str">
        <f t="shared" si="197"/>
        <v/>
      </c>
      <c r="O1248" s="119"/>
      <c r="P1248" s="64" t="str">
        <f t="shared" si="198"/>
        <v/>
      </c>
      <c r="Q1248" s="65"/>
      <c r="R1248" s="66"/>
      <c r="S1248" s="67" t="str">
        <f t="shared" si="199"/>
        <v/>
      </c>
      <c r="T1248" s="68" t="str">
        <f t="shared" si="195"/>
        <v>Sin Iniciar</v>
      </c>
      <c r="U1248" s="650" t="str">
        <f t="shared" si="196"/>
        <v>6</v>
      </c>
      <c r="V1248" s="120"/>
      <c r="W1248" s="71">
        <f t="shared" si="200"/>
        <v>1</v>
      </c>
      <c r="X1248" s="703"/>
    </row>
    <row r="1249" spans="1:25" s="5" customFormat="1" ht="29.25" hidden="1" customHeight="1" outlineLevel="2" thickBot="1" x14ac:dyDescent="0.3">
      <c r="A1249" s="763"/>
      <c r="B1249" s="766"/>
      <c r="C1249" s="310" t="s">
        <v>896</v>
      </c>
      <c r="D1249" s="577"/>
      <c r="E1249" s="577"/>
      <c r="F1249" s="578"/>
      <c r="G1249" s="320" t="s">
        <v>1656</v>
      </c>
      <c r="H1249" s="310" t="s">
        <v>372</v>
      </c>
      <c r="I1249" s="527"/>
      <c r="J1249" s="314">
        <v>40</v>
      </c>
      <c r="K1249" s="571"/>
      <c r="L1249" s="572"/>
      <c r="M1249" s="221" t="str">
        <f t="shared" si="194"/>
        <v/>
      </c>
      <c r="N1249" s="62" t="str">
        <f t="shared" si="197"/>
        <v/>
      </c>
      <c r="O1249" s="119"/>
      <c r="P1249" s="64" t="str">
        <f t="shared" si="198"/>
        <v/>
      </c>
      <c r="Q1249" s="65"/>
      <c r="R1249" s="66"/>
      <c r="S1249" s="67" t="str">
        <f t="shared" si="199"/>
        <v/>
      </c>
      <c r="T1249" s="68" t="str">
        <f t="shared" si="195"/>
        <v>Sin Iniciar</v>
      </c>
      <c r="U1249" s="650" t="str">
        <f t="shared" si="196"/>
        <v>6</v>
      </c>
      <c r="V1249" s="120"/>
      <c r="W1249" s="71">
        <f t="shared" si="200"/>
        <v>1</v>
      </c>
      <c r="X1249" s="703"/>
    </row>
    <row r="1250" spans="1:25" s="5" customFormat="1" ht="29.25" hidden="1" customHeight="1" outlineLevel="2" thickBot="1" x14ac:dyDescent="0.3">
      <c r="A1250" s="763"/>
      <c r="B1250" s="766"/>
      <c r="C1250" s="310" t="s">
        <v>896</v>
      </c>
      <c r="D1250" s="577"/>
      <c r="E1250" s="577"/>
      <c r="F1250" s="578"/>
      <c r="G1250" s="320" t="s">
        <v>1657</v>
      </c>
      <c r="H1250" s="310" t="s">
        <v>372</v>
      </c>
      <c r="I1250" s="527"/>
      <c r="J1250" s="314">
        <v>40</v>
      </c>
      <c r="K1250" s="571"/>
      <c r="L1250" s="572"/>
      <c r="M1250" s="221" t="str">
        <f t="shared" si="194"/>
        <v/>
      </c>
      <c r="N1250" s="62" t="str">
        <f t="shared" si="197"/>
        <v/>
      </c>
      <c r="O1250" s="119"/>
      <c r="P1250" s="64" t="str">
        <f t="shared" si="198"/>
        <v/>
      </c>
      <c r="Q1250" s="65"/>
      <c r="R1250" s="66"/>
      <c r="S1250" s="67" t="str">
        <f t="shared" si="199"/>
        <v/>
      </c>
      <c r="T1250" s="68" t="str">
        <f t="shared" si="195"/>
        <v>Sin Iniciar</v>
      </c>
      <c r="U1250" s="650" t="str">
        <f t="shared" si="196"/>
        <v>6</v>
      </c>
      <c r="V1250" s="120"/>
      <c r="W1250" s="71">
        <f t="shared" si="200"/>
        <v>1</v>
      </c>
      <c r="X1250" s="703"/>
    </row>
    <row r="1251" spans="1:25" s="5" customFormat="1" ht="29.25" hidden="1" customHeight="1" outlineLevel="2" thickBot="1" x14ac:dyDescent="0.3">
      <c r="A1251" s="763"/>
      <c r="B1251" s="766"/>
      <c r="C1251" s="310" t="s">
        <v>896</v>
      </c>
      <c r="D1251" s="577"/>
      <c r="E1251" s="577"/>
      <c r="F1251" s="578"/>
      <c r="G1251" s="320" t="s">
        <v>1721</v>
      </c>
      <c r="H1251" s="310" t="s">
        <v>372</v>
      </c>
      <c r="I1251" s="527"/>
      <c r="J1251" s="314">
        <v>2</v>
      </c>
      <c r="K1251" s="571"/>
      <c r="L1251" s="572"/>
      <c r="M1251" s="221" t="str">
        <f t="shared" si="194"/>
        <v/>
      </c>
      <c r="N1251" s="62" t="str">
        <f t="shared" si="197"/>
        <v/>
      </c>
      <c r="O1251" s="119"/>
      <c r="P1251" s="64" t="str">
        <f t="shared" si="198"/>
        <v/>
      </c>
      <c r="Q1251" s="65"/>
      <c r="R1251" s="66"/>
      <c r="S1251" s="67" t="str">
        <f t="shared" si="199"/>
        <v/>
      </c>
      <c r="T1251" s="68" t="str">
        <f t="shared" si="195"/>
        <v>Sin Iniciar</v>
      </c>
      <c r="U1251" s="650" t="str">
        <f t="shared" si="196"/>
        <v>6</v>
      </c>
      <c r="V1251" s="120"/>
      <c r="W1251" s="71">
        <f t="shared" si="200"/>
        <v>1</v>
      </c>
      <c r="X1251" s="703"/>
    </row>
    <row r="1252" spans="1:25" s="5" customFormat="1" ht="29.25" hidden="1" customHeight="1" outlineLevel="2" thickBot="1" x14ac:dyDescent="0.3">
      <c r="A1252" s="763"/>
      <c r="B1252" s="766"/>
      <c r="C1252" s="310" t="s">
        <v>896</v>
      </c>
      <c r="D1252" s="577"/>
      <c r="E1252" s="577"/>
      <c r="F1252" s="578"/>
      <c r="G1252" s="320" t="s">
        <v>1658</v>
      </c>
      <c r="H1252" s="310" t="s">
        <v>372</v>
      </c>
      <c r="I1252" s="527"/>
      <c r="J1252" s="314">
        <v>200</v>
      </c>
      <c r="K1252" s="571"/>
      <c r="L1252" s="572"/>
      <c r="M1252" s="221" t="str">
        <f t="shared" si="194"/>
        <v/>
      </c>
      <c r="N1252" s="62" t="str">
        <f t="shared" si="197"/>
        <v/>
      </c>
      <c r="O1252" s="119"/>
      <c r="P1252" s="64" t="str">
        <f t="shared" si="198"/>
        <v/>
      </c>
      <c r="Q1252" s="65"/>
      <c r="R1252" s="66"/>
      <c r="S1252" s="67" t="str">
        <f t="shared" si="199"/>
        <v/>
      </c>
      <c r="T1252" s="68" t="str">
        <f t="shared" si="195"/>
        <v>Sin Iniciar</v>
      </c>
      <c r="U1252" s="650" t="str">
        <f t="shared" si="196"/>
        <v>6</v>
      </c>
      <c r="V1252" s="120"/>
      <c r="W1252" s="71">
        <f t="shared" si="200"/>
        <v>1</v>
      </c>
      <c r="X1252" s="703"/>
    </row>
    <row r="1253" spans="1:25" s="5" customFormat="1" ht="29.25" hidden="1" customHeight="1" outlineLevel="2" thickBot="1" x14ac:dyDescent="0.3">
      <c r="A1253" s="763"/>
      <c r="B1253" s="766"/>
      <c r="C1253" s="310" t="s">
        <v>896</v>
      </c>
      <c r="D1253" s="577"/>
      <c r="E1253" s="577"/>
      <c r="F1253" s="578"/>
      <c r="G1253" s="320" t="s">
        <v>1660</v>
      </c>
      <c r="H1253" s="310" t="s">
        <v>372</v>
      </c>
      <c r="I1253" s="527"/>
      <c r="J1253" s="314">
        <v>1</v>
      </c>
      <c r="K1253" s="571"/>
      <c r="L1253" s="572"/>
      <c r="M1253" s="221" t="str">
        <f t="shared" si="194"/>
        <v/>
      </c>
      <c r="N1253" s="62" t="str">
        <f t="shared" si="197"/>
        <v/>
      </c>
      <c r="O1253" s="119"/>
      <c r="P1253" s="64" t="str">
        <f t="shared" si="198"/>
        <v/>
      </c>
      <c r="Q1253" s="65"/>
      <c r="R1253" s="66"/>
      <c r="S1253" s="67" t="str">
        <f t="shared" si="199"/>
        <v/>
      </c>
      <c r="T1253" s="68" t="str">
        <f t="shared" si="195"/>
        <v>Sin Iniciar</v>
      </c>
      <c r="U1253" s="650" t="str">
        <f t="shared" si="196"/>
        <v>6</v>
      </c>
      <c r="V1253" s="120"/>
      <c r="W1253" s="71">
        <f t="shared" si="200"/>
        <v>1</v>
      </c>
      <c r="X1253" s="703"/>
    </row>
    <row r="1254" spans="1:25" s="5" customFormat="1" ht="29.25" hidden="1" customHeight="1" outlineLevel="2" thickBot="1" x14ac:dyDescent="0.3">
      <c r="A1254" s="763"/>
      <c r="B1254" s="766"/>
      <c r="C1254" s="310" t="s">
        <v>896</v>
      </c>
      <c r="D1254" s="577"/>
      <c r="E1254" s="577"/>
      <c r="F1254" s="578"/>
      <c r="G1254" s="320" t="s">
        <v>1661</v>
      </c>
      <c r="H1254" s="310" t="s">
        <v>372</v>
      </c>
      <c r="I1254" s="527"/>
      <c r="J1254" s="314">
        <v>1</v>
      </c>
      <c r="K1254" s="571"/>
      <c r="L1254" s="572"/>
      <c r="M1254" s="221" t="str">
        <f t="shared" si="194"/>
        <v/>
      </c>
      <c r="N1254" s="62" t="str">
        <f t="shared" si="197"/>
        <v/>
      </c>
      <c r="O1254" s="119"/>
      <c r="P1254" s="64" t="str">
        <f t="shared" si="198"/>
        <v/>
      </c>
      <c r="Q1254" s="65"/>
      <c r="R1254" s="66"/>
      <c r="S1254" s="67" t="str">
        <f t="shared" si="199"/>
        <v/>
      </c>
      <c r="T1254" s="68" t="str">
        <f t="shared" si="195"/>
        <v>Sin Iniciar</v>
      </c>
      <c r="U1254" s="650" t="str">
        <f t="shared" si="196"/>
        <v>6</v>
      </c>
      <c r="V1254" s="120"/>
      <c r="W1254" s="71">
        <f t="shared" si="200"/>
        <v>1</v>
      </c>
      <c r="X1254" s="703"/>
    </row>
    <row r="1255" spans="1:25" s="5" customFormat="1" ht="29.25" hidden="1" customHeight="1" outlineLevel="2" thickBot="1" x14ac:dyDescent="0.3">
      <c r="A1255" s="764"/>
      <c r="B1255" s="767"/>
      <c r="C1255" s="339" t="s">
        <v>896</v>
      </c>
      <c r="D1255" s="579"/>
      <c r="E1255" s="579"/>
      <c r="F1255" s="580"/>
      <c r="G1255" s="342" t="s">
        <v>1662</v>
      </c>
      <c r="H1255" s="339" t="s">
        <v>372</v>
      </c>
      <c r="I1255" s="581"/>
      <c r="J1255" s="343">
        <v>1</v>
      </c>
      <c r="K1255" s="582"/>
      <c r="L1255" s="583"/>
      <c r="M1255" s="224" t="str">
        <f t="shared" si="194"/>
        <v/>
      </c>
      <c r="N1255" s="81" t="str">
        <f t="shared" si="197"/>
        <v/>
      </c>
      <c r="O1255" s="155"/>
      <c r="P1255" s="82" t="str">
        <f t="shared" si="198"/>
        <v/>
      </c>
      <c r="Q1255" s="83"/>
      <c r="R1255" s="84"/>
      <c r="S1255" s="85" t="str">
        <f t="shared" si="199"/>
        <v/>
      </c>
      <c r="T1255" s="86" t="str">
        <f t="shared" si="195"/>
        <v>Sin Iniciar</v>
      </c>
      <c r="U1255" s="653" t="str">
        <f t="shared" si="196"/>
        <v>6</v>
      </c>
      <c r="V1255" s="156"/>
      <c r="W1255" s="71">
        <f t="shared" si="200"/>
        <v>1</v>
      </c>
      <c r="X1255" s="703"/>
    </row>
    <row r="1256" spans="1:25" s="584" customFormat="1" ht="29.25" hidden="1" customHeight="1" outlineLevel="1" collapsed="1" thickBot="1" x14ac:dyDescent="0.3">
      <c r="A1256" s="717" t="s">
        <v>1722</v>
      </c>
      <c r="B1256" s="718"/>
      <c r="C1256" s="719"/>
      <c r="D1256" s="89"/>
      <c r="E1256" s="90"/>
      <c r="F1256" s="91"/>
      <c r="G1256" s="92"/>
      <c r="H1256" s="92"/>
      <c r="I1256" s="93"/>
      <c r="J1256" s="94"/>
      <c r="K1256" s="92"/>
      <c r="L1256" s="92"/>
      <c r="M1256" s="95" t="str">
        <f t="shared" si="194"/>
        <v/>
      </c>
      <c r="N1256" s="93" t="str">
        <f t="shared" si="197"/>
        <v/>
      </c>
      <c r="O1256" s="96"/>
      <c r="P1256" s="212">
        <f>+IFERROR(SUMPRODUCT(P393:P1255,M393:M1255)/SUM(M393:M1255),0)</f>
        <v>0</v>
      </c>
      <c r="Q1256" s="213">
        <f>+IFERROR(SUMPRODUCT(Q393:Q1255,M393:M1255)/SUM(M393:M1255),0)</f>
        <v>0</v>
      </c>
      <c r="R1256" s="489">
        <f>+IFERROR(SUMPRODUCT(R393:R1255,M393:M1255)/SUM(M393:M1255),0)</f>
        <v>0</v>
      </c>
      <c r="S1256" s="487">
        <f>+IFERROR(Q1256/P1256,0)</f>
        <v>0</v>
      </c>
      <c r="T1256" s="100" t="str">
        <f t="shared" si="195"/>
        <v>Crítico</v>
      </c>
      <c r="U1256" s="647" t="str">
        <f t="shared" si="196"/>
        <v>L</v>
      </c>
      <c r="V1256" s="216"/>
      <c r="W1256" s="71">
        <f t="shared" si="200"/>
        <v>1</v>
      </c>
      <c r="X1256" s="103"/>
      <c r="Y1256" s="103"/>
    </row>
    <row r="1257" spans="1:25" s="5" customFormat="1" ht="29.25" hidden="1" customHeight="1" outlineLevel="2" thickBot="1" x14ac:dyDescent="0.3">
      <c r="A1257" s="768" t="s">
        <v>1723</v>
      </c>
      <c r="B1257" s="771" t="s">
        <v>1724</v>
      </c>
      <c r="C1257" s="36" t="s">
        <v>1725</v>
      </c>
      <c r="D1257" s="37">
        <v>42745</v>
      </c>
      <c r="E1257" s="37">
        <v>42824</v>
      </c>
      <c r="F1257" s="38" t="s">
        <v>1726</v>
      </c>
      <c r="G1257" s="218" t="s">
        <v>1727</v>
      </c>
      <c r="H1257" s="585" t="s">
        <v>39</v>
      </c>
      <c r="I1257" s="36" t="s">
        <v>1728</v>
      </c>
      <c r="J1257" s="40">
        <v>18</v>
      </c>
      <c r="K1257" s="299">
        <v>25000000</v>
      </c>
      <c r="L1257" s="300">
        <f t="shared" ref="L1257:L1262" si="201">+K1257*J1257</f>
        <v>450000000</v>
      </c>
      <c r="M1257" s="109">
        <f t="shared" si="194"/>
        <v>79</v>
      </c>
      <c r="N1257" s="44" t="str">
        <f t="shared" si="197"/>
        <v>X</v>
      </c>
      <c r="O1257" s="219" t="s">
        <v>1729</v>
      </c>
      <c r="P1257" s="136">
        <f t="shared" ref="P1257:P1281" si="202">+IF(N1257="","",IFERROR(IF(MONTH($C$2)&lt;MONTH(D1257),"",IF(E1257&lt;$C$2,1,IF(D1257&lt;$C$2,($C$2-D1257)/(E1257-D1257),0))),0))</f>
        <v>1</v>
      </c>
      <c r="Q1257" s="137">
        <f>+P1257</f>
        <v>1</v>
      </c>
      <c r="R1257" s="138">
        <f>+Q1257</f>
        <v>1</v>
      </c>
      <c r="S1257" s="139">
        <f t="shared" ref="S1257:S1281" si="203">IF(P1257="","",IF(Q1257&gt;P1257,1,(Q1257/P1257)))</f>
        <v>1</v>
      </c>
      <c r="T1257" s="140" t="str">
        <f t="shared" si="195"/>
        <v>Terminado</v>
      </c>
      <c r="U1257" s="648" t="str">
        <f t="shared" si="196"/>
        <v>B</v>
      </c>
      <c r="V1257" s="142" t="s">
        <v>1730</v>
      </c>
      <c r="W1257" s="71">
        <f t="shared" si="200"/>
        <v>0</v>
      </c>
      <c r="X1257" s="703"/>
    </row>
    <row r="1258" spans="1:25" s="5" customFormat="1" ht="29.25" hidden="1" customHeight="1" outlineLevel="2" thickBot="1" x14ac:dyDescent="0.3">
      <c r="A1258" s="769"/>
      <c r="B1258" s="772"/>
      <c r="C1258" s="54" t="s">
        <v>1731</v>
      </c>
      <c r="D1258" s="55">
        <v>42745</v>
      </c>
      <c r="E1258" s="55">
        <v>43084</v>
      </c>
      <c r="F1258" s="56" t="s">
        <v>1726</v>
      </c>
      <c r="G1258" s="121" t="s">
        <v>1732</v>
      </c>
      <c r="H1258" s="122" t="s">
        <v>39</v>
      </c>
      <c r="I1258" s="54" t="s">
        <v>1728</v>
      </c>
      <c r="J1258" s="58">
        <v>2</v>
      </c>
      <c r="K1258" s="146">
        <v>31000000</v>
      </c>
      <c r="L1258" s="147">
        <f t="shared" si="201"/>
        <v>62000000</v>
      </c>
      <c r="M1258" s="221">
        <f t="shared" si="194"/>
        <v>339</v>
      </c>
      <c r="N1258" s="62" t="str">
        <f t="shared" si="197"/>
        <v>X</v>
      </c>
      <c r="O1258" s="219" t="s">
        <v>1733</v>
      </c>
      <c r="P1258" s="64">
        <f t="shared" si="202"/>
        <v>0.2359882005899705</v>
      </c>
      <c r="Q1258" s="65">
        <v>0.14449999999999999</v>
      </c>
      <c r="R1258" s="66" t="s">
        <v>1734</v>
      </c>
      <c r="S1258" s="67">
        <f t="shared" si="203"/>
        <v>0.61231874999999991</v>
      </c>
      <c r="T1258" s="68" t="str">
        <f t="shared" si="195"/>
        <v>En Proceso</v>
      </c>
      <c r="U1258" s="649" t="str">
        <f t="shared" si="196"/>
        <v>K</v>
      </c>
      <c r="V1258" s="142" t="s">
        <v>1730</v>
      </c>
      <c r="W1258" s="71" t="e">
        <f t="shared" si="200"/>
        <v>#VALUE!</v>
      </c>
      <c r="X1258" s="703"/>
    </row>
    <row r="1259" spans="1:25" s="5" customFormat="1" ht="29.25" hidden="1" customHeight="1" outlineLevel="2" thickBot="1" x14ac:dyDescent="0.3">
      <c r="A1259" s="769"/>
      <c r="B1259" s="772"/>
      <c r="C1259" s="54" t="s">
        <v>1735</v>
      </c>
      <c r="D1259" s="55">
        <v>42745</v>
      </c>
      <c r="E1259" s="55">
        <v>43084</v>
      </c>
      <c r="F1259" s="56" t="s">
        <v>1736</v>
      </c>
      <c r="G1259" s="121" t="s">
        <v>1737</v>
      </c>
      <c r="H1259" s="122" t="s">
        <v>39</v>
      </c>
      <c r="I1259" s="54" t="s">
        <v>1728</v>
      </c>
      <c r="J1259" s="58">
        <v>1</v>
      </c>
      <c r="K1259" s="146">
        <v>20000000</v>
      </c>
      <c r="L1259" s="147">
        <f t="shared" si="201"/>
        <v>20000000</v>
      </c>
      <c r="M1259" s="221">
        <f t="shared" si="194"/>
        <v>339</v>
      </c>
      <c r="N1259" s="62" t="str">
        <f t="shared" si="197"/>
        <v>X</v>
      </c>
      <c r="O1259" s="219" t="s">
        <v>1738</v>
      </c>
      <c r="P1259" s="64">
        <f t="shared" si="202"/>
        <v>0.2359882005899705</v>
      </c>
      <c r="Q1259" s="65">
        <v>0.14449999999999999</v>
      </c>
      <c r="R1259" s="66">
        <v>6.1899999999999997E-2</v>
      </c>
      <c r="S1259" s="67">
        <f t="shared" si="203"/>
        <v>0.61231874999999991</v>
      </c>
      <c r="T1259" s="68" t="str">
        <f t="shared" si="195"/>
        <v>En Proceso</v>
      </c>
      <c r="U1259" s="649" t="str">
        <f t="shared" si="196"/>
        <v>K</v>
      </c>
      <c r="V1259" s="142" t="s">
        <v>1730</v>
      </c>
      <c r="W1259" s="71">
        <f t="shared" si="200"/>
        <v>0.93810000000000004</v>
      </c>
      <c r="X1259" s="703"/>
    </row>
    <row r="1260" spans="1:25" s="5" customFormat="1" ht="29.25" hidden="1" customHeight="1" outlineLevel="2" thickBot="1" x14ac:dyDescent="0.3">
      <c r="A1260" s="769"/>
      <c r="B1260" s="772"/>
      <c r="C1260" s="54" t="s">
        <v>1739</v>
      </c>
      <c r="D1260" s="55">
        <v>42746</v>
      </c>
      <c r="E1260" s="55">
        <v>43085</v>
      </c>
      <c r="F1260" s="56" t="s">
        <v>1726</v>
      </c>
      <c r="G1260" s="121" t="s">
        <v>766</v>
      </c>
      <c r="H1260" s="122" t="s">
        <v>766</v>
      </c>
      <c r="I1260" s="54" t="s">
        <v>1728</v>
      </c>
      <c r="J1260" s="58">
        <v>2</v>
      </c>
      <c r="K1260" s="586">
        <v>10000000</v>
      </c>
      <c r="L1260" s="147">
        <f t="shared" si="201"/>
        <v>20000000</v>
      </c>
      <c r="M1260" s="221">
        <f t="shared" si="194"/>
        <v>339</v>
      </c>
      <c r="N1260" s="62" t="str">
        <f t="shared" si="197"/>
        <v>X</v>
      </c>
      <c r="O1260" s="72" t="s">
        <v>1740</v>
      </c>
      <c r="P1260" s="64">
        <f t="shared" si="202"/>
        <v>0.23303834808259588</v>
      </c>
      <c r="Q1260" s="65">
        <v>0.23300000000000001</v>
      </c>
      <c r="R1260" s="66">
        <v>1E-3</v>
      </c>
      <c r="S1260" s="67">
        <f t="shared" si="203"/>
        <v>0.99983544303797467</v>
      </c>
      <c r="T1260" s="68" t="str">
        <f t="shared" si="195"/>
        <v>Normal</v>
      </c>
      <c r="U1260" s="650" t="str">
        <f t="shared" si="196"/>
        <v>J</v>
      </c>
      <c r="V1260" s="120" t="s">
        <v>1741</v>
      </c>
      <c r="W1260" s="71">
        <f t="shared" si="200"/>
        <v>0.999</v>
      </c>
      <c r="X1260" s="703"/>
    </row>
    <row r="1261" spans="1:25" s="5" customFormat="1" ht="29.25" hidden="1" customHeight="1" outlineLevel="2" thickBot="1" x14ac:dyDescent="0.3">
      <c r="A1261" s="769"/>
      <c r="B1261" s="772"/>
      <c r="C1261" s="54" t="s">
        <v>1742</v>
      </c>
      <c r="D1261" s="55">
        <v>42736</v>
      </c>
      <c r="E1261" s="55">
        <v>42755</v>
      </c>
      <c r="F1261" s="56" t="s">
        <v>1726</v>
      </c>
      <c r="G1261" s="121" t="s">
        <v>147</v>
      </c>
      <c r="H1261" s="122" t="s">
        <v>766</v>
      </c>
      <c r="I1261" s="54" t="s">
        <v>1728</v>
      </c>
      <c r="J1261" s="58">
        <v>2</v>
      </c>
      <c r="K1261" s="586">
        <v>10000000</v>
      </c>
      <c r="L1261" s="147">
        <f t="shared" si="201"/>
        <v>20000000</v>
      </c>
      <c r="M1261" s="221">
        <f t="shared" si="194"/>
        <v>19</v>
      </c>
      <c r="N1261" s="62" t="str">
        <f t="shared" si="197"/>
        <v/>
      </c>
      <c r="O1261" s="72" t="s">
        <v>1743</v>
      </c>
      <c r="P1261" s="64" t="str">
        <f t="shared" si="202"/>
        <v/>
      </c>
      <c r="Q1261" s="65">
        <v>1</v>
      </c>
      <c r="R1261" s="66">
        <v>1</v>
      </c>
      <c r="S1261" s="67" t="str">
        <f t="shared" si="203"/>
        <v/>
      </c>
      <c r="T1261" s="68" t="str">
        <f t="shared" si="195"/>
        <v>Sin Iniciar</v>
      </c>
      <c r="U1261" s="650" t="str">
        <f t="shared" si="196"/>
        <v>6</v>
      </c>
      <c r="V1261" s="120" t="s">
        <v>1744</v>
      </c>
      <c r="W1261" s="71">
        <f t="shared" si="200"/>
        <v>0</v>
      </c>
      <c r="X1261" s="703"/>
    </row>
    <row r="1262" spans="1:25" s="5" customFormat="1" ht="29.25" hidden="1" customHeight="1" outlineLevel="2" thickBot="1" x14ac:dyDescent="0.3">
      <c r="A1262" s="769"/>
      <c r="B1262" s="772"/>
      <c r="C1262" s="54" t="s">
        <v>1745</v>
      </c>
      <c r="D1262" s="55">
        <v>42736</v>
      </c>
      <c r="E1262" s="55">
        <v>42755</v>
      </c>
      <c r="F1262" s="56" t="s">
        <v>1726</v>
      </c>
      <c r="G1262" s="121" t="s">
        <v>1746</v>
      </c>
      <c r="H1262" s="122" t="s">
        <v>225</v>
      </c>
      <c r="I1262" s="58" t="s">
        <v>225</v>
      </c>
      <c r="J1262" s="58">
        <v>2</v>
      </c>
      <c r="K1262" s="586">
        <v>10000000</v>
      </c>
      <c r="L1262" s="147">
        <f t="shared" si="201"/>
        <v>20000000</v>
      </c>
      <c r="M1262" s="221">
        <f t="shared" si="194"/>
        <v>19</v>
      </c>
      <c r="N1262" s="62" t="str">
        <f t="shared" si="197"/>
        <v/>
      </c>
      <c r="O1262" s="72" t="s">
        <v>1747</v>
      </c>
      <c r="P1262" s="64" t="str">
        <f t="shared" si="202"/>
        <v/>
      </c>
      <c r="Q1262" s="65">
        <v>1</v>
      </c>
      <c r="R1262" s="66">
        <v>1</v>
      </c>
      <c r="S1262" s="67" t="str">
        <f t="shared" si="203"/>
        <v/>
      </c>
      <c r="T1262" s="68" t="str">
        <f t="shared" si="195"/>
        <v>Sin Iniciar</v>
      </c>
      <c r="U1262" s="650" t="str">
        <f t="shared" si="196"/>
        <v>6</v>
      </c>
      <c r="V1262" s="70" t="s">
        <v>1748</v>
      </c>
      <c r="W1262" s="71">
        <f t="shared" si="200"/>
        <v>0</v>
      </c>
      <c r="X1262" s="703"/>
    </row>
    <row r="1263" spans="1:25" s="5" customFormat="1" ht="29.25" hidden="1" customHeight="1" outlineLevel="2" thickBot="1" x14ac:dyDescent="0.3">
      <c r="A1263" s="769"/>
      <c r="B1263" s="772" t="s">
        <v>1749</v>
      </c>
      <c r="C1263" s="737" t="s">
        <v>1750</v>
      </c>
      <c r="D1263" s="752">
        <v>42773</v>
      </c>
      <c r="E1263" s="752">
        <v>43063</v>
      </c>
      <c r="F1263" s="741" t="s">
        <v>1751</v>
      </c>
      <c r="G1263" s="756" t="s">
        <v>225</v>
      </c>
      <c r="H1263" s="758" t="s">
        <v>225</v>
      </c>
      <c r="I1263" s="736" t="s">
        <v>225</v>
      </c>
      <c r="J1263" s="736" t="s">
        <v>225</v>
      </c>
      <c r="K1263" s="736" t="s">
        <v>225</v>
      </c>
      <c r="L1263" s="761" t="s">
        <v>225</v>
      </c>
      <c r="M1263" s="221">
        <f t="shared" si="194"/>
        <v>290</v>
      </c>
      <c r="N1263" s="62" t="str">
        <f t="shared" si="197"/>
        <v>X</v>
      </c>
      <c r="O1263" s="72" t="s">
        <v>1752</v>
      </c>
      <c r="P1263" s="64">
        <f t="shared" si="202"/>
        <v>0.1793103448275862</v>
      </c>
      <c r="Q1263" s="65">
        <v>0.17929999999999999</v>
      </c>
      <c r="R1263" s="66">
        <f>+Q1263</f>
        <v>0.17929999999999999</v>
      </c>
      <c r="S1263" s="67">
        <f t="shared" si="203"/>
        <v>0.99994230769230763</v>
      </c>
      <c r="T1263" s="68" t="str">
        <f t="shared" si="195"/>
        <v>Normal</v>
      </c>
      <c r="U1263" s="650" t="str">
        <f t="shared" si="196"/>
        <v>J</v>
      </c>
      <c r="V1263" s="120"/>
      <c r="W1263" s="71">
        <f t="shared" si="200"/>
        <v>0.82069999999999999</v>
      </c>
      <c r="X1263" s="703"/>
    </row>
    <row r="1264" spans="1:25" s="5" customFormat="1" ht="29.25" hidden="1" customHeight="1" outlineLevel="2" thickBot="1" x14ac:dyDescent="0.3">
      <c r="A1264" s="769"/>
      <c r="B1264" s="772"/>
      <c r="C1264" s="737"/>
      <c r="D1264" s="752"/>
      <c r="E1264" s="752"/>
      <c r="F1264" s="741"/>
      <c r="G1264" s="756"/>
      <c r="H1264" s="758"/>
      <c r="I1264" s="736"/>
      <c r="J1264" s="736"/>
      <c r="K1264" s="736"/>
      <c r="L1264" s="761"/>
      <c r="M1264" s="221" t="str">
        <f t="shared" si="194"/>
        <v/>
      </c>
      <c r="N1264" s="62" t="str">
        <f t="shared" si="197"/>
        <v/>
      </c>
      <c r="O1264" s="72"/>
      <c r="P1264" s="64" t="str">
        <f t="shared" si="202"/>
        <v/>
      </c>
      <c r="Q1264" s="65"/>
      <c r="R1264" s="66"/>
      <c r="S1264" s="67" t="str">
        <f t="shared" si="203"/>
        <v/>
      </c>
      <c r="T1264" s="68" t="str">
        <f t="shared" si="195"/>
        <v>Sin Iniciar</v>
      </c>
      <c r="U1264" s="650" t="str">
        <f t="shared" si="196"/>
        <v>6</v>
      </c>
      <c r="V1264" s="70" t="s">
        <v>1753</v>
      </c>
      <c r="W1264" s="71">
        <f t="shared" si="200"/>
        <v>1</v>
      </c>
      <c r="X1264" s="703"/>
    </row>
    <row r="1265" spans="1:24" s="5" customFormat="1" ht="29.25" hidden="1" customHeight="1" outlineLevel="2" thickBot="1" x14ac:dyDescent="0.3">
      <c r="A1265" s="769"/>
      <c r="B1265" s="772"/>
      <c r="C1265" s="737" t="s">
        <v>1754</v>
      </c>
      <c r="D1265" s="752">
        <v>42773</v>
      </c>
      <c r="E1265" s="752">
        <v>43063</v>
      </c>
      <c r="F1265" s="741" t="s">
        <v>1755</v>
      </c>
      <c r="G1265" s="756" t="s">
        <v>225</v>
      </c>
      <c r="H1265" s="758" t="s">
        <v>225</v>
      </c>
      <c r="I1265" s="736" t="s">
        <v>225</v>
      </c>
      <c r="J1265" s="736" t="s">
        <v>225</v>
      </c>
      <c r="K1265" s="736" t="s">
        <v>225</v>
      </c>
      <c r="L1265" s="761" t="s">
        <v>225</v>
      </c>
      <c r="M1265" s="221">
        <f t="shared" si="194"/>
        <v>290</v>
      </c>
      <c r="N1265" s="62" t="str">
        <f t="shared" si="197"/>
        <v>X</v>
      </c>
      <c r="O1265" s="72" t="s">
        <v>1756</v>
      </c>
      <c r="P1265" s="64">
        <f t="shared" si="202"/>
        <v>0.1793103448275862</v>
      </c>
      <c r="Q1265" s="65">
        <v>0.17929999999999999</v>
      </c>
      <c r="R1265" s="66"/>
      <c r="S1265" s="67">
        <f t="shared" si="203"/>
        <v>0.99994230769230763</v>
      </c>
      <c r="T1265" s="68" t="str">
        <f t="shared" si="195"/>
        <v>Normal</v>
      </c>
      <c r="U1265" s="650" t="str">
        <f t="shared" si="196"/>
        <v>J</v>
      </c>
      <c r="V1265" s="120"/>
      <c r="W1265" s="71">
        <f t="shared" si="200"/>
        <v>1</v>
      </c>
      <c r="X1265" s="703"/>
    </row>
    <row r="1266" spans="1:24" s="5" customFormat="1" ht="29.25" hidden="1" customHeight="1" outlineLevel="2" thickBot="1" x14ac:dyDescent="0.3">
      <c r="A1266" s="769"/>
      <c r="B1266" s="772"/>
      <c r="C1266" s="737"/>
      <c r="D1266" s="752"/>
      <c r="E1266" s="752"/>
      <c r="F1266" s="741"/>
      <c r="G1266" s="756"/>
      <c r="H1266" s="758"/>
      <c r="I1266" s="736"/>
      <c r="J1266" s="736"/>
      <c r="K1266" s="736"/>
      <c r="L1266" s="761"/>
      <c r="M1266" s="221" t="str">
        <f t="shared" si="194"/>
        <v/>
      </c>
      <c r="N1266" s="62" t="str">
        <f t="shared" si="197"/>
        <v/>
      </c>
      <c r="O1266" s="72"/>
      <c r="P1266" s="64" t="str">
        <f t="shared" si="202"/>
        <v/>
      </c>
      <c r="Q1266" s="65">
        <v>0.08</v>
      </c>
      <c r="R1266" s="66">
        <v>0.08</v>
      </c>
      <c r="S1266" s="67" t="str">
        <f t="shared" si="203"/>
        <v/>
      </c>
      <c r="T1266" s="68" t="str">
        <f t="shared" si="195"/>
        <v>Sin Iniciar</v>
      </c>
      <c r="U1266" s="650" t="str">
        <f t="shared" si="196"/>
        <v>6</v>
      </c>
      <c r="V1266" s="120" t="s">
        <v>1757</v>
      </c>
      <c r="W1266" s="71">
        <f t="shared" si="200"/>
        <v>0.92</v>
      </c>
      <c r="X1266" s="703"/>
    </row>
    <row r="1267" spans="1:24" s="5" customFormat="1" ht="29.25" hidden="1" customHeight="1" outlineLevel="2" thickBot="1" x14ac:dyDescent="0.3">
      <c r="A1267" s="769"/>
      <c r="B1267" s="772" t="s">
        <v>1758</v>
      </c>
      <c r="C1267" s="737" t="s">
        <v>1759</v>
      </c>
      <c r="D1267" s="752">
        <v>42860</v>
      </c>
      <c r="E1267" s="752">
        <v>42885</v>
      </c>
      <c r="F1267" s="741" t="s">
        <v>1726</v>
      </c>
      <c r="G1267" s="121" t="s">
        <v>1760</v>
      </c>
      <c r="H1267" s="122" t="s">
        <v>272</v>
      </c>
      <c r="I1267" s="54" t="s">
        <v>356</v>
      </c>
      <c r="J1267" s="58">
        <v>2</v>
      </c>
      <c r="K1267" s="146">
        <v>17000000</v>
      </c>
      <c r="L1267" s="147">
        <f>+K1267*J1267</f>
        <v>34000000</v>
      </c>
      <c r="M1267" s="221" t="str">
        <f t="shared" si="194"/>
        <v/>
      </c>
      <c r="N1267" s="62" t="str">
        <f t="shared" si="197"/>
        <v/>
      </c>
      <c r="O1267" s="72"/>
      <c r="P1267" s="64" t="str">
        <f t="shared" si="202"/>
        <v/>
      </c>
      <c r="Q1267" s="65"/>
      <c r="R1267" s="66"/>
      <c r="S1267" s="67" t="str">
        <f t="shared" si="203"/>
        <v/>
      </c>
      <c r="T1267" s="68" t="str">
        <f t="shared" si="195"/>
        <v>Sin Iniciar</v>
      </c>
      <c r="U1267" s="650" t="str">
        <f t="shared" si="196"/>
        <v>6</v>
      </c>
      <c r="V1267" s="120"/>
      <c r="W1267" s="71">
        <f t="shared" si="200"/>
        <v>1</v>
      </c>
      <c r="X1267" s="703"/>
    </row>
    <row r="1268" spans="1:24" s="5" customFormat="1" ht="29.25" hidden="1" customHeight="1" outlineLevel="2" thickBot="1" x14ac:dyDescent="0.3">
      <c r="A1268" s="769"/>
      <c r="B1268" s="772"/>
      <c r="C1268" s="737"/>
      <c r="D1268" s="752"/>
      <c r="E1268" s="752"/>
      <c r="F1268" s="741"/>
      <c r="G1268" s="756" t="s">
        <v>1761</v>
      </c>
      <c r="H1268" s="758" t="s">
        <v>272</v>
      </c>
      <c r="I1268" s="736"/>
      <c r="J1268" s="736">
        <v>1</v>
      </c>
      <c r="K1268" s="738">
        <v>97000000</v>
      </c>
      <c r="L1268" s="739">
        <f>+K1268*J1268</f>
        <v>97000000</v>
      </c>
      <c r="M1268" s="221" t="str">
        <f t="shared" ref="M1268:M1282" si="204">+IF(D1268="","",IF(MONTH($C$2)&lt;MONTH(D1268),"",E1268-D1268))</f>
        <v/>
      </c>
      <c r="N1268" s="62" t="str">
        <f t="shared" si="197"/>
        <v/>
      </c>
      <c r="O1268" s="72"/>
      <c r="P1268" s="64" t="str">
        <f t="shared" si="202"/>
        <v/>
      </c>
      <c r="Q1268" s="65"/>
      <c r="R1268" s="66"/>
      <c r="S1268" s="67" t="str">
        <f t="shared" si="203"/>
        <v/>
      </c>
      <c r="T1268" s="68" t="str">
        <f t="shared" ref="T1268:T1332" si="205">+IF(S1268="","Sin Iniciar",IF(S1268&lt;0.6,"Crítico",IF(S1268&lt;0.9,"En Proceso",IF(AND(P1268=1,Q1268=1,S1268=1),"Terminado","Normal"))))</f>
        <v>Sin Iniciar</v>
      </c>
      <c r="U1268" s="650" t="str">
        <f t="shared" ref="U1268:U1332" si="206">+IF(T1268="","",IF(T1268="Sin Iniciar","6",IF(T1268="Crítico","L",IF(T1268="En Proceso","K",IF(T1268="Normal","J","B")))))</f>
        <v>6</v>
      </c>
      <c r="V1268" s="120"/>
      <c r="W1268" s="71">
        <f t="shared" si="200"/>
        <v>1</v>
      </c>
      <c r="X1268" s="703"/>
    </row>
    <row r="1269" spans="1:24" s="5" customFormat="1" ht="29.25" hidden="1" customHeight="1" outlineLevel="2" thickBot="1" x14ac:dyDescent="0.3">
      <c r="A1269" s="769"/>
      <c r="B1269" s="772"/>
      <c r="C1269" s="737"/>
      <c r="D1269" s="752"/>
      <c r="E1269" s="752"/>
      <c r="F1269" s="741"/>
      <c r="G1269" s="756"/>
      <c r="H1269" s="758"/>
      <c r="I1269" s="736"/>
      <c r="J1269" s="736"/>
      <c r="K1269" s="738"/>
      <c r="L1269" s="739"/>
      <c r="M1269" s="221" t="str">
        <f t="shared" si="204"/>
        <v/>
      </c>
      <c r="N1269" s="62" t="str">
        <f t="shared" si="197"/>
        <v/>
      </c>
      <c r="O1269" s="72"/>
      <c r="P1269" s="64" t="str">
        <f t="shared" si="202"/>
        <v/>
      </c>
      <c r="Q1269" s="65"/>
      <c r="R1269" s="66"/>
      <c r="S1269" s="67" t="str">
        <f t="shared" si="203"/>
        <v/>
      </c>
      <c r="T1269" s="68" t="str">
        <f t="shared" si="205"/>
        <v>Sin Iniciar</v>
      </c>
      <c r="U1269" s="650" t="str">
        <f t="shared" si="206"/>
        <v>6</v>
      </c>
      <c r="V1269" s="120"/>
      <c r="W1269" s="71">
        <f t="shared" si="200"/>
        <v>1</v>
      </c>
      <c r="X1269" s="703"/>
    </row>
    <row r="1270" spans="1:24" s="5" customFormat="1" ht="29.25" hidden="1" customHeight="1" outlineLevel="2" thickBot="1" x14ac:dyDescent="0.3">
      <c r="A1270" s="769"/>
      <c r="B1270" s="772"/>
      <c r="C1270" s="737"/>
      <c r="D1270" s="752"/>
      <c r="E1270" s="752"/>
      <c r="F1270" s="741"/>
      <c r="G1270" s="121" t="s">
        <v>1762</v>
      </c>
      <c r="H1270" s="122" t="s">
        <v>272</v>
      </c>
      <c r="I1270" s="54" t="s">
        <v>356</v>
      </c>
      <c r="J1270" s="58">
        <v>4</v>
      </c>
      <c r="K1270" s="146">
        <v>3000000</v>
      </c>
      <c r="L1270" s="147">
        <f>+K1270*J1270</f>
        <v>12000000</v>
      </c>
      <c r="M1270" s="221" t="str">
        <f t="shared" si="204"/>
        <v/>
      </c>
      <c r="N1270" s="62" t="str">
        <f t="shared" si="197"/>
        <v/>
      </c>
      <c r="O1270" s="72"/>
      <c r="P1270" s="64" t="str">
        <f t="shared" si="202"/>
        <v/>
      </c>
      <c r="Q1270" s="65"/>
      <c r="R1270" s="66"/>
      <c r="S1270" s="67" t="str">
        <f t="shared" si="203"/>
        <v/>
      </c>
      <c r="T1270" s="68" t="str">
        <f t="shared" si="205"/>
        <v>Sin Iniciar</v>
      </c>
      <c r="U1270" s="650" t="str">
        <f t="shared" si="206"/>
        <v>6</v>
      </c>
      <c r="V1270" s="120"/>
      <c r="W1270" s="71">
        <f t="shared" si="200"/>
        <v>1</v>
      </c>
      <c r="X1270" s="703"/>
    </row>
    <row r="1271" spans="1:24" s="5" customFormat="1" ht="29.25" hidden="1" customHeight="1" outlineLevel="2" thickBot="1" x14ac:dyDescent="0.3">
      <c r="A1271" s="769"/>
      <c r="B1271" s="772"/>
      <c r="C1271" s="54" t="s">
        <v>1763</v>
      </c>
      <c r="D1271" s="55"/>
      <c r="E1271" s="55"/>
      <c r="F1271" s="587" t="s">
        <v>225</v>
      </c>
      <c r="G1271" s="588" t="s">
        <v>225</v>
      </c>
      <c r="H1271" s="122" t="s">
        <v>367</v>
      </c>
      <c r="I1271" s="54" t="s">
        <v>356</v>
      </c>
      <c r="J1271" s="58">
        <v>30</v>
      </c>
      <c r="K1271" s="146">
        <v>8000000</v>
      </c>
      <c r="L1271" s="147">
        <f t="shared" ref="L1271:L1279" si="207">+K1271*J1271</f>
        <v>240000000</v>
      </c>
      <c r="M1271" s="221" t="str">
        <f t="shared" si="204"/>
        <v/>
      </c>
      <c r="N1271" s="62" t="str">
        <f t="shared" si="197"/>
        <v/>
      </c>
      <c r="O1271" s="72"/>
      <c r="P1271" s="64" t="str">
        <f t="shared" si="202"/>
        <v/>
      </c>
      <c r="Q1271" s="65"/>
      <c r="R1271" s="66"/>
      <c r="S1271" s="67" t="str">
        <f t="shared" si="203"/>
        <v/>
      </c>
      <c r="T1271" s="68" t="str">
        <f t="shared" si="205"/>
        <v>Sin Iniciar</v>
      </c>
      <c r="U1271" s="650" t="str">
        <f t="shared" si="206"/>
        <v>6</v>
      </c>
      <c r="V1271" s="120"/>
      <c r="W1271" s="71">
        <f t="shared" si="200"/>
        <v>1</v>
      </c>
      <c r="X1271" s="703"/>
    </row>
    <row r="1272" spans="1:24" s="5" customFormat="1" ht="29.25" hidden="1" customHeight="1" outlineLevel="2" thickBot="1" x14ac:dyDescent="0.3">
      <c r="A1272" s="769"/>
      <c r="B1272" s="772"/>
      <c r="C1272" s="54" t="s">
        <v>1764</v>
      </c>
      <c r="D1272" s="55">
        <v>42745</v>
      </c>
      <c r="E1272" s="55">
        <v>43069</v>
      </c>
      <c r="F1272" s="587" t="s">
        <v>225</v>
      </c>
      <c r="G1272" s="588" t="s">
        <v>225</v>
      </c>
      <c r="H1272" s="589" t="s">
        <v>225</v>
      </c>
      <c r="I1272" s="220" t="s">
        <v>225</v>
      </c>
      <c r="J1272" s="58">
        <v>1</v>
      </c>
      <c r="K1272" s="146">
        <v>5000000</v>
      </c>
      <c r="L1272" s="147">
        <f t="shared" si="207"/>
        <v>5000000</v>
      </c>
      <c r="M1272" s="221">
        <f t="shared" si="204"/>
        <v>324</v>
      </c>
      <c r="N1272" s="62" t="str">
        <f t="shared" si="197"/>
        <v>X</v>
      </c>
      <c r="O1272" s="72" t="s">
        <v>1765</v>
      </c>
      <c r="P1272" s="64">
        <f t="shared" si="202"/>
        <v>0.24691358024691357</v>
      </c>
      <c r="Q1272" s="65">
        <v>0.24</v>
      </c>
      <c r="R1272" s="66">
        <v>1E-3</v>
      </c>
      <c r="S1272" s="67">
        <f t="shared" si="203"/>
        <v>0.97199999999999998</v>
      </c>
      <c r="T1272" s="68" t="str">
        <f t="shared" si="205"/>
        <v>Normal</v>
      </c>
      <c r="U1272" s="650" t="str">
        <f t="shared" si="206"/>
        <v>J</v>
      </c>
      <c r="V1272" s="120" t="s">
        <v>1766</v>
      </c>
      <c r="W1272" s="71">
        <f t="shared" si="200"/>
        <v>0.999</v>
      </c>
      <c r="X1272" s="703"/>
    </row>
    <row r="1273" spans="1:24" s="5" customFormat="1" ht="29.25" hidden="1" customHeight="1" outlineLevel="2" thickBot="1" x14ac:dyDescent="0.3">
      <c r="A1273" s="769"/>
      <c r="B1273" s="772"/>
      <c r="C1273" s="54" t="s">
        <v>1767</v>
      </c>
      <c r="D1273" s="55">
        <v>42745</v>
      </c>
      <c r="E1273" s="55">
        <v>43069</v>
      </c>
      <c r="F1273" s="587" t="s">
        <v>225</v>
      </c>
      <c r="G1273" s="588" t="s">
        <v>225</v>
      </c>
      <c r="H1273" s="589" t="s">
        <v>225</v>
      </c>
      <c r="I1273" s="220" t="s">
        <v>225</v>
      </c>
      <c r="J1273" s="58">
        <v>1</v>
      </c>
      <c r="K1273" s="146">
        <v>15000000</v>
      </c>
      <c r="L1273" s="147">
        <f t="shared" si="207"/>
        <v>15000000</v>
      </c>
      <c r="M1273" s="221">
        <f t="shared" si="204"/>
        <v>324</v>
      </c>
      <c r="N1273" s="62" t="str">
        <f t="shared" si="197"/>
        <v>X</v>
      </c>
      <c r="O1273" s="72" t="s">
        <v>1768</v>
      </c>
      <c r="P1273" s="64">
        <f t="shared" si="202"/>
        <v>0.24691358024691357</v>
      </c>
      <c r="Q1273" s="65">
        <v>0.24</v>
      </c>
      <c r="R1273" s="66">
        <v>0.01</v>
      </c>
      <c r="S1273" s="67">
        <f t="shared" si="203"/>
        <v>0.97199999999999998</v>
      </c>
      <c r="T1273" s="68" t="str">
        <f t="shared" si="205"/>
        <v>Normal</v>
      </c>
      <c r="U1273" s="650" t="str">
        <f t="shared" si="206"/>
        <v>J</v>
      </c>
      <c r="V1273" s="120" t="s">
        <v>1769</v>
      </c>
      <c r="W1273" s="71">
        <f t="shared" si="200"/>
        <v>0.99</v>
      </c>
      <c r="X1273" s="703"/>
    </row>
    <row r="1274" spans="1:24" s="5" customFormat="1" ht="29.25" hidden="1" customHeight="1" outlineLevel="2" thickBot="1" x14ac:dyDescent="0.3">
      <c r="A1274" s="769"/>
      <c r="B1274" s="772"/>
      <c r="C1274" s="54" t="s">
        <v>1770</v>
      </c>
      <c r="D1274" s="55">
        <v>42745</v>
      </c>
      <c r="E1274" s="55">
        <v>43069</v>
      </c>
      <c r="F1274" s="590" t="s">
        <v>225</v>
      </c>
      <c r="G1274" s="121" t="s">
        <v>1771</v>
      </c>
      <c r="H1274" s="122" t="s">
        <v>372</v>
      </c>
      <c r="I1274" s="54" t="s">
        <v>40</v>
      </c>
      <c r="J1274" s="58">
        <v>1</v>
      </c>
      <c r="K1274" s="146">
        <v>100000000</v>
      </c>
      <c r="L1274" s="147">
        <f t="shared" si="207"/>
        <v>100000000</v>
      </c>
      <c r="M1274" s="221">
        <f t="shared" si="204"/>
        <v>324</v>
      </c>
      <c r="N1274" s="62" t="str">
        <f t="shared" si="197"/>
        <v>X</v>
      </c>
      <c r="O1274" s="72" t="s">
        <v>1772</v>
      </c>
      <c r="P1274" s="64">
        <f t="shared" si="202"/>
        <v>0.24691358024691357</v>
      </c>
      <c r="Q1274" s="65">
        <v>0.24</v>
      </c>
      <c r="R1274" s="66">
        <v>1</v>
      </c>
      <c r="S1274" s="67">
        <f t="shared" si="203"/>
        <v>0.97199999999999998</v>
      </c>
      <c r="T1274" s="68" t="str">
        <f t="shared" si="205"/>
        <v>Normal</v>
      </c>
      <c r="U1274" s="650" t="str">
        <f t="shared" si="206"/>
        <v>J</v>
      </c>
      <c r="V1274" s="120" t="s">
        <v>1769</v>
      </c>
      <c r="W1274" s="71">
        <f t="shared" si="200"/>
        <v>0</v>
      </c>
      <c r="X1274" s="703"/>
    </row>
    <row r="1275" spans="1:24" s="5" customFormat="1" ht="29.25" hidden="1" customHeight="1" outlineLevel="2" thickBot="1" x14ac:dyDescent="0.3">
      <c r="A1275" s="769"/>
      <c r="B1275" s="772"/>
      <c r="C1275" s="737" t="s">
        <v>1773</v>
      </c>
      <c r="D1275" s="752">
        <v>42767</v>
      </c>
      <c r="E1275" s="752">
        <v>42937</v>
      </c>
      <c r="F1275" s="741" t="s">
        <v>1726</v>
      </c>
      <c r="G1275" s="121" t="s">
        <v>1774</v>
      </c>
      <c r="H1275" s="122" t="s">
        <v>147</v>
      </c>
      <c r="I1275" s="54" t="s">
        <v>391</v>
      </c>
      <c r="J1275" s="58">
        <v>1</v>
      </c>
      <c r="K1275" s="146">
        <v>25000000</v>
      </c>
      <c r="L1275" s="147">
        <f t="shared" si="207"/>
        <v>25000000</v>
      </c>
      <c r="M1275" s="221">
        <f t="shared" si="204"/>
        <v>170</v>
      </c>
      <c r="N1275" s="62" t="str">
        <f t="shared" si="197"/>
        <v>X</v>
      </c>
      <c r="O1275" s="72" t="s">
        <v>1775</v>
      </c>
      <c r="P1275" s="64">
        <f t="shared" si="202"/>
        <v>0.3411764705882353</v>
      </c>
      <c r="Q1275" s="65">
        <v>0.34</v>
      </c>
      <c r="R1275" s="66"/>
      <c r="S1275" s="67">
        <f t="shared" si="203"/>
        <v>0.99655172413793103</v>
      </c>
      <c r="T1275" s="68" t="str">
        <f t="shared" si="205"/>
        <v>Normal</v>
      </c>
      <c r="U1275" s="650" t="str">
        <f t="shared" si="206"/>
        <v>J</v>
      </c>
      <c r="V1275" s="120"/>
      <c r="W1275" s="71">
        <f t="shared" si="200"/>
        <v>1</v>
      </c>
      <c r="X1275" s="703"/>
    </row>
    <row r="1276" spans="1:24" s="5" customFormat="1" ht="29.25" hidden="1" customHeight="1" outlineLevel="2" thickBot="1" x14ac:dyDescent="0.3">
      <c r="A1276" s="769"/>
      <c r="B1276" s="772"/>
      <c r="C1276" s="737"/>
      <c r="D1276" s="752"/>
      <c r="E1276" s="752"/>
      <c r="F1276" s="741"/>
      <c r="G1276" s="121" t="s">
        <v>1776</v>
      </c>
      <c r="H1276" s="122" t="s">
        <v>39</v>
      </c>
      <c r="I1276" s="54" t="s">
        <v>40</v>
      </c>
      <c r="J1276" s="58">
        <v>1</v>
      </c>
      <c r="K1276" s="146">
        <v>16000000</v>
      </c>
      <c r="L1276" s="147">
        <f t="shared" si="207"/>
        <v>16000000</v>
      </c>
      <c r="M1276" s="221" t="str">
        <f t="shared" si="204"/>
        <v/>
      </c>
      <c r="N1276" s="62" t="str">
        <f t="shared" si="197"/>
        <v/>
      </c>
      <c r="O1276" s="72"/>
      <c r="P1276" s="64" t="str">
        <f t="shared" si="202"/>
        <v/>
      </c>
      <c r="Q1276" s="65"/>
      <c r="R1276" s="66"/>
      <c r="S1276" s="67" t="str">
        <f t="shared" si="203"/>
        <v/>
      </c>
      <c r="T1276" s="68" t="str">
        <f t="shared" si="205"/>
        <v>Sin Iniciar</v>
      </c>
      <c r="U1276" s="650" t="str">
        <f t="shared" si="206"/>
        <v>6</v>
      </c>
      <c r="V1276" s="120"/>
      <c r="W1276" s="71">
        <f t="shared" si="200"/>
        <v>1</v>
      </c>
      <c r="X1276" s="703"/>
    </row>
    <row r="1277" spans="1:24" s="5" customFormat="1" ht="29.25" hidden="1" customHeight="1" outlineLevel="2" thickBot="1" x14ac:dyDescent="0.3">
      <c r="A1277" s="769"/>
      <c r="B1277" s="772"/>
      <c r="C1277" s="737"/>
      <c r="D1277" s="752"/>
      <c r="E1277" s="752"/>
      <c r="F1277" s="741"/>
      <c r="G1277" s="591" t="s">
        <v>1777</v>
      </c>
      <c r="H1277" s="122" t="s">
        <v>39</v>
      </c>
      <c r="I1277" s="54" t="s">
        <v>441</v>
      </c>
      <c r="J1277" s="58">
        <v>1</v>
      </c>
      <c r="K1277" s="146">
        <v>36000000</v>
      </c>
      <c r="L1277" s="147">
        <f t="shared" si="207"/>
        <v>36000000</v>
      </c>
      <c r="M1277" s="221" t="str">
        <f t="shared" si="204"/>
        <v/>
      </c>
      <c r="N1277" s="62" t="str">
        <f t="shared" si="197"/>
        <v/>
      </c>
      <c r="O1277" s="72"/>
      <c r="P1277" s="64" t="str">
        <f t="shared" si="202"/>
        <v/>
      </c>
      <c r="Q1277" s="65"/>
      <c r="R1277" s="66"/>
      <c r="S1277" s="67" t="str">
        <f t="shared" si="203"/>
        <v/>
      </c>
      <c r="T1277" s="68" t="str">
        <f t="shared" si="205"/>
        <v>Sin Iniciar</v>
      </c>
      <c r="U1277" s="650" t="str">
        <f t="shared" si="206"/>
        <v>6</v>
      </c>
      <c r="V1277" s="120"/>
      <c r="W1277" s="71">
        <f t="shared" si="200"/>
        <v>1</v>
      </c>
      <c r="X1277" s="703"/>
    </row>
    <row r="1278" spans="1:24" s="5" customFormat="1" ht="29.25" hidden="1" customHeight="1" outlineLevel="2" thickBot="1" x14ac:dyDescent="0.3">
      <c r="A1278" s="769"/>
      <c r="B1278" s="772"/>
      <c r="C1278" s="737"/>
      <c r="D1278" s="752"/>
      <c r="E1278" s="752"/>
      <c r="F1278" s="741"/>
      <c r="G1278" s="592" t="s">
        <v>1778</v>
      </c>
      <c r="H1278" s="122" t="s">
        <v>104</v>
      </c>
      <c r="I1278" s="54" t="s">
        <v>242</v>
      </c>
      <c r="J1278" s="58">
        <v>1</v>
      </c>
      <c r="K1278" s="146">
        <v>86000000</v>
      </c>
      <c r="L1278" s="147">
        <f t="shared" si="207"/>
        <v>86000000</v>
      </c>
      <c r="M1278" s="221" t="str">
        <f t="shared" si="204"/>
        <v/>
      </c>
      <c r="N1278" s="62" t="str">
        <f t="shared" si="197"/>
        <v/>
      </c>
      <c r="O1278" s="72"/>
      <c r="P1278" s="64" t="str">
        <f t="shared" si="202"/>
        <v/>
      </c>
      <c r="Q1278" s="65"/>
      <c r="R1278" s="66"/>
      <c r="S1278" s="67" t="str">
        <f t="shared" si="203"/>
        <v/>
      </c>
      <c r="T1278" s="68" t="str">
        <f t="shared" si="205"/>
        <v>Sin Iniciar</v>
      </c>
      <c r="U1278" s="650" t="str">
        <f t="shared" si="206"/>
        <v>6</v>
      </c>
      <c r="V1278" s="120"/>
      <c r="W1278" s="71">
        <f t="shared" si="200"/>
        <v>1</v>
      </c>
      <c r="X1278" s="703"/>
    </row>
    <row r="1279" spans="1:24" s="5" customFormat="1" ht="29.25" hidden="1" customHeight="1" outlineLevel="2" thickBot="1" x14ac:dyDescent="0.3">
      <c r="A1279" s="769"/>
      <c r="B1279" s="772" t="s">
        <v>1779</v>
      </c>
      <c r="C1279" s="737" t="s">
        <v>1780</v>
      </c>
      <c r="D1279" s="752"/>
      <c r="E1279" s="752"/>
      <c r="F1279" s="754" t="s">
        <v>1726</v>
      </c>
      <c r="G1279" s="756" t="s">
        <v>1781</v>
      </c>
      <c r="H1279" s="758" t="s">
        <v>104</v>
      </c>
      <c r="I1279" s="737" t="s">
        <v>40</v>
      </c>
      <c r="J1279" s="736">
        <v>1</v>
      </c>
      <c r="K1279" s="738">
        <v>36000000</v>
      </c>
      <c r="L1279" s="739">
        <f t="shared" si="207"/>
        <v>36000000</v>
      </c>
      <c r="M1279" s="221" t="str">
        <f t="shared" si="204"/>
        <v/>
      </c>
      <c r="N1279" s="62" t="str">
        <f t="shared" si="197"/>
        <v/>
      </c>
      <c r="O1279" s="72"/>
      <c r="P1279" s="64" t="str">
        <f t="shared" si="202"/>
        <v/>
      </c>
      <c r="Q1279" s="65"/>
      <c r="R1279" s="66"/>
      <c r="S1279" s="67" t="str">
        <f t="shared" si="203"/>
        <v/>
      </c>
      <c r="T1279" s="68" t="str">
        <f t="shared" si="205"/>
        <v>Sin Iniciar</v>
      </c>
      <c r="U1279" s="650" t="str">
        <f t="shared" si="206"/>
        <v>6</v>
      </c>
      <c r="V1279" s="120"/>
      <c r="W1279" s="71">
        <f t="shared" si="200"/>
        <v>1</v>
      </c>
      <c r="X1279" s="703"/>
    </row>
    <row r="1280" spans="1:24" s="5" customFormat="1" ht="29.25" hidden="1" customHeight="1" outlineLevel="2" thickBot="1" x14ac:dyDescent="0.3">
      <c r="A1280" s="769"/>
      <c r="B1280" s="772"/>
      <c r="C1280" s="737"/>
      <c r="D1280" s="752"/>
      <c r="E1280" s="752"/>
      <c r="F1280" s="754"/>
      <c r="G1280" s="756"/>
      <c r="H1280" s="758"/>
      <c r="I1280" s="737"/>
      <c r="J1280" s="736"/>
      <c r="K1280" s="738"/>
      <c r="L1280" s="739"/>
      <c r="M1280" s="221" t="str">
        <f t="shared" si="204"/>
        <v/>
      </c>
      <c r="N1280" s="62" t="str">
        <f t="shared" si="197"/>
        <v/>
      </c>
      <c r="O1280" s="72"/>
      <c r="P1280" s="64" t="str">
        <f t="shared" si="202"/>
        <v/>
      </c>
      <c r="Q1280" s="65"/>
      <c r="R1280" s="66"/>
      <c r="S1280" s="67" t="str">
        <f t="shared" si="203"/>
        <v/>
      </c>
      <c r="T1280" s="68" t="str">
        <f t="shared" si="205"/>
        <v>Sin Iniciar</v>
      </c>
      <c r="U1280" s="650" t="str">
        <f t="shared" si="206"/>
        <v>6</v>
      </c>
      <c r="V1280" s="120"/>
      <c r="W1280" s="71">
        <f t="shared" si="200"/>
        <v>1</v>
      </c>
      <c r="X1280" s="703"/>
    </row>
    <row r="1281" spans="1:24" s="5" customFormat="1" ht="29.25" hidden="1" customHeight="1" outlineLevel="2" thickBot="1" x14ac:dyDescent="0.3">
      <c r="A1281" s="770"/>
      <c r="B1281" s="773"/>
      <c r="C1281" s="760"/>
      <c r="D1281" s="753"/>
      <c r="E1281" s="753"/>
      <c r="F1281" s="755"/>
      <c r="G1281" s="757"/>
      <c r="H1281" s="759"/>
      <c r="I1281" s="760"/>
      <c r="J1281" s="745"/>
      <c r="K1281" s="746"/>
      <c r="L1281" s="747"/>
      <c r="M1281" s="331" t="str">
        <f t="shared" si="204"/>
        <v/>
      </c>
      <c r="N1281" s="332" t="str">
        <f t="shared" si="197"/>
        <v/>
      </c>
      <c r="O1281" s="333"/>
      <c r="P1281" s="334" t="str">
        <f t="shared" si="202"/>
        <v/>
      </c>
      <c r="Q1281" s="133"/>
      <c r="R1281" s="335"/>
      <c r="S1281" s="336" t="str">
        <f t="shared" si="203"/>
        <v/>
      </c>
      <c r="T1281" s="337" t="str">
        <f t="shared" si="205"/>
        <v>Sin Iniciar</v>
      </c>
      <c r="U1281" s="652" t="str">
        <f t="shared" si="206"/>
        <v>6</v>
      </c>
      <c r="V1281" s="134" t="s">
        <v>1782</v>
      </c>
      <c r="W1281" s="71">
        <f t="shared" si="200"/>
        <v>1</v>
      </c>
      <c r="X1281" s="703"/>
    </row>
    <row r="1282" spans="1:24" s="103" customFormat="1" ht="29.25" hidden="1" customHeight="1" outlineLevel="1" collapsed="1" thickBot="1" x14ac:dyDescent="0.3">
      <c r="A1282" s="717" t="s">
        <v>1783</v>
      </c>
      <c r="B1282" s="718"/>
      <c r="C1282" s="719"/>
      <c r="D1282" s="89"/>
      <c r="E1282" s="90"/>
      <c r="F1282" s="91"/>
      <c r="G1282" s="92"/>
      <c r="H1282" s="92"/>
      <c r="I1282" s="93"/>
      <c r="J1282" s="94"/>
      <c r="K1282" s="92"/>
      <c r="L1282" s="92"/>
      <c r="M1282" s="95" t="str">
        <f t="shared" si="204"/>
        <v/>
      </c>
      <c r="N1282" s="93" t="str">
        <f t="shared" si="197"/>
        <v/>
      </c>
      <c r="O1282" s="96"/>
      <c r="P1282" s="212">
        <f>+IFERROR(SUMPRODUCT(P1257:P1281,M1257:M1281)/SUM(M1257:M1281),0)</f>
        <v>0.25210084033613445</v>
      </c>
      <c r="Q1282" s="213">
        <f>+IFERROR(SUMPRODUCT(Q1257:Q1281,M1257:M1281)/SUM(M1257:M1281),0)</f>
        <v>0.24125770308123246</v>
      </c>
      <c r="R1282" s="232">
        <f>+IFERROR(SUMPRODUCT(R1257:R1281,M1257:M1281)/SUM(M1257:M1281),0)</f>
        <v>0.18133196778711486</v>
      </c>
      <c r="S1282" s="212">
        <f>+IFERROR(Q1282/P1282,0)</f>
        <v>0.95698888888888878</v>
      </c>
      <c r="T1282" s="100" t="str">
        <f t="shared" si="205"/>
        <v>Normal</v>
      </c>
      <c r="U1282" s="647" t="str">
        <f t="shared" si="206"/>
        <v>J</v>
      </c>
      <c r="V1282" s="216"/>
      <c r="W1282" s="71">
        <f t="shared" si="200"/>
        <v>0.8186680322128852</v>
      </c>
    </row>
    <row r="1283" spans="1:24" s="103" customFormat="1" ht="230.25" customHeight="1" collapsed="1" thickBot="1" x14ac:dyDescent="0.3">
      <c r="A1283" s="720" t="s">
        <v>1784</v>
      </c>
      <c r="B1283" s="721"/>
      <c r="C1283" s="721"/>
      <c r="D1283" s="279"/>
      <c r="E1283" s="279"/>
      <c r="F1283" s="279"/>
      <c r="G1283" s="279"/>
      <c r="H1283" s="279"/>
      <c r="I1283" s="279"/>
      <c r="J1283" s="279"/>
      <c r="K1283" s="279"/>
      <c r="L1283" s="279"/>
      <c r="M1283" s="279"/>
      <c r="N1283" s="279"/>
      <c r="O1283" s="279"/>
      <c r="P1283" s="280">
        <f>+AVERAGE(P1282,P1256,P392,P377,P360,P338,P324,P307,P277,P204)</f>
        <v>0.19749318492026086</v>
      </c>
      <c r="Q1283" s="281">
        <f>+AVERAGE(Q1282,Q1256,Q392,Q377,Q360,Q338,Q324,Q307,Q277,Q204)</f>
        <v>0.18388062296727453</v>
      </c>
      <c r="R1283" s="282">
        <f>+AVERAGE(R1282,R1256,R392,R377,R360,R338,R307,R324,R277,R204)</f>
        <v>0.17807827489098851</v>
      </c>
      <c r="S1283" s="283">
        <f>+Q1283/P1283</f>
        <v>0.93107325724438295</v>
      </c>
      <c r="T1283" s="284" t="str">
        <f t="shared" si="205"/>
        <v>Normal</v>
      </c>
      <c r="U1283" s="285" t="str">
        <f t="shared" si="206"/>
        <v>J</v>
      </c>
      <c r="V1283" s="593"/>
      <c r="W1283" s="287">
        <f t="shared" si="200"/>
        <v>0.82192172510901151</v>
      </c>
      <c r="X1283" s="704" t="s">
        <v>2081</v>
      </c>
    </row>
    <row r="1284" spans="1:24" s="5" customFormat="1" ht="29.25" hidden="1" customHeight="1" outlineLevel="2" collapsed="1" thickBot="1" x14ac:dyDescent="0.3">
      <c r="A1284" s="748" t="s">
        <v>1785</v>
      </c>
      <c r="B1284" s="751" t="s">
        <v>1786</v>
      </c>
      <c r="C1284" s="36" t="s">
        <v>1787</v>
      </c>
      <c r="D1284" s="37">
        <v>42887</v>
      </c>
      <c r="E1284" s="37">
        <v>43069</v>
      </c>
      <c r="F1284" s="38" t="s">
        <v>1788</v>
      </c>
      <c r="G1284" s="218" t="s">
        <v>1789</v>
      </c>
      <c r="H1284" s="36" t="s">
        <v>91</v>
      </c>
      <c r="I1284" s="36" t="s">
        <v>45</v>
      </c>
      <c r="J1284" s="40">
        <v>1</v>
      </c>
      <c r="K1284" s="299">
        <v>22000000</v>
      </c>
      <c r="L1284" s="300">
        <f>+K1284*J1284</f>
        <v>22000000</v>
      </c>
      <c r="M1284" s="109" t="str">
        <f t="shared" ref="M1284:M1347" si="208">+IF(D1284="","",IF(MONTH($C$2)&lt;MONTH(D1284),"",E1284-D1284))</f>
        <v/>
      </c>
      <c r="N1284" s="44" t="str">
        <f t="shared" ref="N1284:N1347" si="209">+IF(D1284="","",IF(AND(MONTH($C$2)&gt;=MONTH(D1284),MONTH($C$2)&lt;=MONTH(E1284)),"X",""))</f>
        <v/>
      </c>
      <c r="O1284" s="219"/>
      <c r="P1284" s="136" t="str">
        <f t="shared" ref="P1284:P1329" si="210">+IF(N1284="","",IFERROR(IF(MONTH($C$2)&lt;MONTH(D1284),"",IF(E1284&lt;$C$2,1,IF(D1284&lt;$C$2,($C$2-D1284)/(E1284-D1284),0))),0))</f>
        <v/>
      </c>
      <c r="Q1284" s="137"/>
      <c r="R1284" s="138">
        <f t="shared" ref="R1284:R1329" si="211">+Q1284</f>
        <v>0</v>
      </c>
      <c r="S1284" s="139" t="str">
        <f t="shared" ref="S1284:S1330" si="212">IF(P1284="","",IF(Q1284&gt;P1284,1,(Q1284/P1284)))</f>
        <v/>
      </c>
      <c r="T1284" s="140" t="str">
        <f t="shared" si="205"/>
        <v>Sin Iniciar</v>
      </c>
      <c r="U1284" s="141" t="str">
        <f t="shared" si="206"/>
        <v>6</v>
      </c>
      <c r="V1284" s="361"/>
      <c r="W1284" s="71">
        <f t="shared" si="200"/>
        <v>1</v>
      </c>
      <c r="X1284" s="703"/>
    </row>
    <row r="1285" spans="1:24" s="5" customFormat="1" ht="29.25" hidden="1" customHeight="1" outlineLevel="2" thickBot="1" x14ac:dyDescent="0.3">
      <c r="A1285" s="749"/>
      <c r="B1285" s="729"/>
      <c r="C1285" s="54" t="s">
        <v>1790</v>
      </c>
      <c r="D1285" s="55">
        <v>42891</v>
      </c>
      <c r="E1285" s="55">
        <v>43069</v>
      </c>
      <c r="F1285" s="56" t="s">
        <v>1791</v>
      </c>
      <c r="G1285" s="121" t="s">
        <v>1792</v>
      </c>
      <c r="H1285" s="54" t="s">
        <v>91</v>
      </c>
      <c r="I1285" s="54" t="s">
        <v>1793</v>
      </c>
      <c r="J1285" s="58">
        <v>1</v>
      </c>
      <c r="K1285" s="146">
        <f>12*1250000</f>
        <v>15000000</v>
      </c>
      <c r="L1285" s="147">
        <f>+K1285*J1285</f>
        <v>15000000</v>
      </c>
      <c r="M1285" s="221" t="str">
        <f t="shared" si="208"/>
        <v/>
      </c>
      <c r="N1285" s="62" t="str">
        <f t="shared" si="209"/>
        <v/>
      </c>
      <c r="O1285" s="72"/>
      <c r="P1285" s="64" t="str">
        <f t="shared" si="210"/>
        <v/>
      </c>
      <c r="Q1285" s="65"/>
      <c r="R1285" s="66">
        <f t="shared" si="211"/>
        <v>0</v>
      </c>
      <c r="S1285" s="67" t="str">
        <f t="shared" si="212"/>
        <v/>
      </c>
      <c r="T1285" s="68" t="str">
        <f t="shared" si="205"/>
        <v>Sin Iniciar</v>
      </c>
      <c r="U1285" s="69" t="str">
        <f t="shared" si="206"/>
        <v>6</v>
      </c>
      <c r="V1285" s="120"/>
      <c r="W1285" s="71">
        <f t="shared" si="200"/>
        <v>1</v>
      </c>
      <c r="X1285" s="703"/>
    </row>
    <row r="1286" spans="1:24" s="5" customFormat="1" ht="29.25" hidden="1" customHeight="1" outlineLevel="2" thickBot="1" x14ac:dyDescent="0.3">
      <c r="A1286" s="749"/>
      <c r="B1286" s="729"/>
      <c r="C1286" s="54" t="s">
        <v>1794</v>
      </c>
      <c r="D1286" s="37">
        <v>42887</v>
      </c>
      <c r="E1286" s="55">
        <v>43069</v>
      </c>
      <c r="F1286" s="56" t="s">
        <v>1795</v>
      </c>
      <c r="G1286" s="121" t="s">
        <v>1796</v>
      </c>
      <c r="H1286" s="54" t="s">
        <v>91</v>
      </c>
      <c r="I1286" s="54" t="s">
        <v>1793</v>
      </c>
      <c r="J1286" s="58">
        <v>6</v>
      </c>
      <c r="K1286" s="146">
        <v>2500000</v>
      </c>
      <c r="L1286" s="147">
        <f t="shared" ref="L1286:L1295" si="213">+K1286*J1286</f>
        <v>15000000</v>
      </c>
      <c r="M1286" s="221" t="str">
        <f t="shared" si="208"/>
        <v/>
      </c>
      <c r="N1286" s="62" t="str">
        <f t="shared" si="209"/>
        <v/>
      </c>
      <c r="O1286" s="72"/>
      <c r="P1286" s="64" t="str">
        <f t="shared" si="210"/>
        <v/>
      </c>
      <c r="Q1286" s="65"/>
      <c r="R1286" s="66">
        <f t="shared" si="211"/>
        <v>0</v>
      </c>
      <c r="S1286" s="67" t="str">
        <f t="shared" si="212"/>
        <v/>
      </c>
      <c r="T1286" s="68" t="str">
        <f t="shared" si="205"/>
        <v>Sin Iniciar</v>
      </c>
      <c r="U1286" s="69" t="str">
        <f t="shared" si="206"/>
        <v>6</v>
      </c>
      <c r="V1286" s="120"/>
      <c r="W1286" s="71">
        <f t="shared" si="200"/>
        <v>1</v>
      </c>
      <c r="X1286" s="703"/>
    </row>
    <row r="1287" spans="1:24" s="5" customFormat="1" ht="29.25" hidden="1" customHeight="1" outlineLevel="2" thickBot="1" x14ac:dyDescent="0.3">
      <c r="A1287" s="749"/>
      <c r="B1287" s="729" t="s">
        <v>1797</v>
      </c>
      <c r="C1287" s="54" t="s">
        <v>1798</v>
      </c>
      <c r="D1287" s="55">
        <v>42750</v>
      </c>
      <c r="E1287" s="55">
        <v>42781</v>
      </c>
      <c r="F1287" s="594" t="s">
        <v>1799</v>
      </c>
      <c r="G1287" s="121" t="s">
        <v>1800</v>
      </c>
      <c r="H1287" s="54" t="s">
        <v>39</v>
      </c>
      <c r="I1287" s="54" t="s">
        <v>45</v>
      </c>
      <c r="J1287" s="58">
        <v>11</v>
      </c>
      <c r="K1287" s="146">
        <v>2400000</v>
      </c>
      <c r="L1287" s="147">
        <f>+J1287*K1287</f>
        <v>26400000</v>
      </c>
      <c r="M1287" s="221">
        <f t="shared" si="208"/>
        <v>31</v>
      </c>
      <c r="N1287" s="62" t="str">
        <f t="shared" si="209"/>
        <v/>
      </c>
      <c r="O1287" s="72" t="s">
        <v>1801</v>
      </c>
      <c r="P1287" s="64">
        <v>1</v>
      </c>
      <c r="Q1287" s="65">
        <v>1</v>
      </c>
      <c r="R1287" s="66">
        <f t="shared" si="211"/>
        <v>1</v>
      </c>
      <c r="S1287" s="67">
        <f t="shared" si="212"/>
        <v>1</v>
      </c>
      <c r="T1287" s="68" t="str">
        <f t="shared" si="205"/>
        <v>Terminado</v>
      </c>
      <c r="U1287" s="69" t="str">
        <f t="shared" si="206"/>
        <v>B</v>
      </c>
      <c r="V1287" s="120" t="s">
        <v>1802</v>
      </c>
      <c r="W1287" s="71">
        <f t="shared" si="200"/>
        <v>0</v>
      </c>
      <c r="X1287" s="703"/>
    </row>
    <row r="1288" spans="1:24" s="5" customFormat="1" ht="29.25" hidden="1" customHeight="1" outlineLevel="2" thickBot="1" x14ac:dyDescent="0.3">
      <c r="A1288" s="749"/>
      <c r="B1288" s="729"/>
      <c r="C1288" s="54" t="s">
        <v>1803</v>
      </c>
      <c r="D1288" s="55">
        <v>42750</v>
      </c>
      <c r="E1288" s="55">
        <v>42781</v>
      </c>
      <c r="F1288" s="594" t="s">
        <v>1799</v>
      </c>
      <c r="G1288" s="121" t="s">
        <v>1804</v>
      </c>
      <c r="H1288" s="54" t="s">
        <v>39</v>
      </c>
      <c r="I1288" s="54" t="s">
        <v>45</v>
      </c>
      <c r="J1288" s="58">
        <v>11</v>
      </c>
      <c r="K1288" s="146">
        <v>2400000</v>
      </c>
      <c r="L1288" s="147">
        <f>+J1288*K1288</f>
        <v>26400000</v>
      </c>
      <c r="M1288" s="221">
        <f t="shared" si="208"/>
        <v>31</v>
      </c>
      <c r="N1288" s="62" t="str">
        <f t="shared" si="209"/>
        <v/>
      </c>
      <c r="O1288" s="72" t="s">
        <v>1801</v>
      </c>
      <c r="P1288" s="64">
        <v>1</v>
      </c>
      <c r="Q1288" s="65">
        <v>1</v>
      </c>
      <c r="R1288" s="66">
        <f t="shared" si="211"/>
        <v>1</v>
      </c>
      <c r="S1288" s="67">
        <f t="shared" si="212"/>
        <v>1</v>
      </c>
      <c r="T1288" s="68" t="str">
        <f t="shared" si="205"/>
        <v>Terminado</v>
      </c>
      <c r="U1288" s="69" t="str">
        <f t="shared" si="206"/>
        <v>B</v>
      </c>
      <c r="V1288" s="120" t="s">
        <v>1802</v>
      </c>
      <c r="W1288" s="71">
        <f t="shared" si="200"/>
        <v>0</v>
      </c>
      <c r="X1288" s="703"/>
    </row>
    <row r="1289" spans="1:24" s="5" customFormat="1" ht="29.25" hidden="1" customHeight="1" outlineLevel="2" thickBot="1" x14ac:dyDescent="0.3">
      <c r="A1289" s="749"/>
      <c r="B1289" s="729"/>
      <c r="C1289" s="54" t="s">
        <v>1805</v>
      </c>
      <c r="D1289" s="55">
        <v>42750</v>
      </c>
      <c r="E1289" s="55">
        <v>43084</v>
      </c>
      <c r="F1289" s="595"/>
      <c r="G1289" s="121" t="s">
        <v>1806</v>
      </c>
      <c r="H1289" s="462" t="s">
        <v>39</v>
      </c>
      <c r="I1289" s="462" t="s">
        <v>45</v>
      </c>
      <c r="J1289" s="462">
        <v>1</v>
      </c>
      <c r="K1289" s="146">
        <f>122000000*1.1</f>
        <v>134200000.00000001</v>
      </c>
      <c r="L1289" s="147">
        <f>+K1289</f>
        <v>134200000.00000001</v>
      </c>
      <c r="M1289" s="221">
        <f t="shared" si="208"/>
        <v>334</v>
      </c>
      <c r="N1289" s="62" t="str">
        <f t="shared" si="209"/>
        <v>X</v>
      </c>
      <c r="O1289" s="72" t="s">
        <v>1807</v>
      </c>
      <c r="P1289" s="64">
        <f t="shared" si="210"/>
        <v>0.22455089820359281</v>
      </c>
      <c r="Q1289" s="65">
        <v>0.22459999999999999</v>
      </c>
      <c r="R1289" s="66">
        <f t="shared" si="211"/>
        <v>0.22459999999999999</v>
      </c>
      <c r="S1289" s="67">
        <f t="shared" si="212"/>
        <v>1</v>
      </c>
      <c r="T1289" s="68" t="str">
        <f t="shared" si="205"/>
        <v>Normal</v>
      </c>
      <c r="U1289" s="69" t="str">
        <f t="shared" si="206"/>
        <v>J</v>
      </c>
      <c r="V1289" s="70"/>
      <c r="W1289" s="71">
        <f t="shared" si="200"/>
        <v>0.77539999999999998</v>
      </c>
      <c r="X1289" s="703"/>
    </row>
    <row r="1290" spans="1:24" s="5" customFormat="1" ht="29.25" hidden="1" customHeight="1" outlineLevel="2" thickBot="1" x14ac:dyDescent="0.3">
      <c r="A1290" s="749"/>
      <c r="B1290" s="729"/>
      <c r="C1290" s="737" t="s">
        <v>1808</v>
      </c>
      <c r="D1290" s="742">
        <v>42750</v>
      </c>
      <c r="E1290" s="742">
        <v>43084</v>
      </c>
      <c r="F1290" s="725" t="s">
        <v>1809</v>
      </c>
      <c r="G1290" s="144" t="s">
        <v>1810</v>
      </c>
      <c r="H1290" s="54" t="s">
        <v>372</v>
      </c>
      <c r="I1290" s="462"/>
      <c r="J1290" s="462"/>
      <c r="K1290" s="738">
        <v>180000000</v>
      </c>
      <c r="L1290" s="739">
        <v>180000000</v>
      </c>
      <c r="M1290" s="221">
        <f t="shared" si="208"/>
        <v>334</v>
      </c>
      <c r="N1290" s="62" t="str">
        <f t="shared" si="209"/>
        <v>X</v>
      </c>
      <c r="O1290" s="72" t="s">
        <v>1807</v>
      </c>
      <c r="P1290" s="64">
        <f t="shared" si="210"/>
        <v>0.22455089820359281</v>
      </c>
      <c r="Q1290" s="65">
        <v>0.22459999999999999</v>
      </c>
      <c r="R1290" s="66">
        <f t="shared" si="211"/>
        <v>0.22459999999999999</v>
      </c>
      <c r="S1290" s="67">
        <f t="shared" si="212"/>
        <v>1</v>
      </c>
      <c r="T1290" s="68" t="str">
        <f t="shared" si="205"/>
        <v>Normal</v>
      </c>
      <c r="U1290" s="69" t="str">
        <f t="shared" si="206"/>
        <v>J</v>
      </c>
      <c r="V1290" s="70"/>
      <c r="W1290" s="71">
        <f t="shared" si="200"/>
        <v>0.77539999999999998</v>
      </c>
      <c r="X1290" s="703"/>
    </row>
    <row r="1291" spans="1:24" s="5" customFormat="1" ht="29.25" hidden="1" customHeight="1" outlineLevel="2" thickBot="1" x14ac:dyDescent="0.3">
      <c r="A1291" s="749"/>
      <c r="B1291" s="729"/>
      <c r="C1291" s="737"/>
      <c r="D1291" s="742"/>
      <c r="E1291" s="742"/>
      <c r="F1291" s="725"/>
      <c r="G1291" s="121" t="s">
        <v>1811</v>
      </c>
      <c r="H1291" s="54" t="s">
        <v>766</v>
      </c>
      <c r="I1291" s="462"/>
      <c r="J1291" s="462"/>
      <c r="K1291" s="738"/>
      <c r="L1291" s="739"/>
      <c r="M1291" s="221" t="str">
        <f t="shared" si="208"/>
        <v/>
      </c>
      <c r="N1291" s="62" t="str">
        <f>+IF(D1290="","",IF(AND(MONTH($C$2)&gt;=MONTH(D1290),MONTH($C$2)&lt;=MONTH(E1290)),"X",""))</f>
        <v>X</v>
      </c>
      <c r="O1291" s="72" t="s">
        <v>1812</v>
      </c>
      <c r="P1291" s="64">
        <f t="shared" si="210"/>
        <v>1</v>
      </c>
      <c r="Q1291" s="65">
        <v>1</v>
      </c>
      <c r="R1291" s="66">
        <f t="shared" si="211"/>
        <v>1</v>
      </c>
      <c r="S1291" s="67">
        <f t="shared" si="212"/>
        <v>1</v>
      </c>
      <c r="T1291" s="68" t="str">
        <f t="shared" si="205"/>
        <v>Terminado</v>
      </c>
      <c r="U1291" s="69" t="str">
        <f t="shared" si="206"/>
        <v>B</v>
      </c>
      <c r="V1291" s="70" t="s">
        <v>1813</v>
      </c>
      <c r="W1291" s="71">
        <f t="shared" si="200"/>
        <v>0</v>
      </c>
      <c r="X1291" s="703"/>
    </row>
    <row r="1292" spans="1:24" s="5" customFormat="1" ht="29.25" hidden="1" customHeight="1" outlineLevel="2" thickBot="1" x14ac:dyDescent="0.3">
      <c r="A1292" s="749"/>
      <c r="B1292" s="729"/>
      <c r="C1292" s="737"/>
      <c r="D1292" s="742"/>
      <c r="E1292" s="742"/>
      <c r="F1292" s="725"/>
      <c r="G1292" s="121" t="s">
        <v>1814</v>
      </c>
      <c r="H1292" s="54" t="s">
        <v>104</v>
      </c>
      <c r="I1292" s="462"/>
      <c r="J1292" s="462"/>
      <c r="K1292" s="738"/>
      <c r="L1292" s="739"/>
      <c r="M1292" s="221" t="str">
        <f t="shared" si="208"/>
        <v/>
      </c>
      <c r="N1292" s="62" t="str">
        <f>+IF(D1290="","",IF(AND(MONTH($C$2)&gt;=MONTH(D1290),MONTH($C$2)&lt;=MONTH(E1290)),"X",""))</f>
        <v>X</v>
      </c>
      <c r="O1292" s="72" t="s">
        <v>1812</v>
      </c>
      <c r="P1292" s="64">
        <f t="shared" si="210"/>
        <v>1</v>
      </c>
      <c r="Q1292" s="65">
        <v>1</v>
      </c>
      <c r="R1292" s="66">
        <f t="shared" si="211"/>
        <v>1</v>
      </c>
      <c r="S1292" s="67">
        <f t="shared" si="212"/>
        <v>1</v>
      </c>
      <c r="T1292" s="68" t="str">
        <f t="shared" si="205"/>
        <v>Terminado</v>
      </c>
      <c r="U1292" s="69" t="str">
        <f t="shared" si="206"/>
        <v>B</v>
      </c>
      <c r="V1292" s="70" t="s">
        <v>1813</v>
      </c>
      <c r="W1292" s="71">
        <f t="shared" si="200"/>
        <v>0</v>
      </c>
      <c r="X1292" s="703"/>
    </row>
    <row r="1293" spans="1:24" s="5" customFormat="1" ht="29.25" hidden="1" customHeight="1" outlineLevel="2" thickBot="1" x14ac:dyDescent="0.3">
      <c r="A1293" s="749"/>
      <c r="B1293" s="729"/>
      <c r="C1293" s="737"/>
      <c r="D1293" s="742"/>
      <c r="E1293" s="742"/>
      <c r="F1293" s="725"/>
      <c r="G1293" s="144" t="s">
        <v>1815</v>
      </c>
      <c r="H1293" s="54" t="s">
        <v>104</v>
      </c>
      <c r="I1293" s="54" t="s">
        <v>1816</v>
      </c>
      <c r="J1293" s="58">
        <v>6</v>
      </c>
      <c r="K1293" s="738"/>
      <c r="L1293" s="739"/>
      <c r="M1293" s="221" t="str">
        <f t="shared" si="208"/>
        <v/>
      </c>
      <c r="N1293" s="62" t="str">
        <f t="shared" ref="N1293:N1294" si="214">+IF(D1292="","",IF(AND(MONTH($C$2)&gt;=MONTH(D1292),MONTH($C$2)&lt;=MONTH(E1292)),"X",""))</f>
        <v/>
      </c>
      <c r="O1293" s="72" t="s">
        <v>1812</v>
      </c>
      <c r="P1293" s="64">
        <v>1</v>
      </c>
      <c r="Q1293" s="65">
        <v>1</v>
      </c>
      <c r="R1293" s="66">
        <f t="shared" si="211"/>
        <v>1</v>
      </c>
      <c r="S1293" s="67">
        <f t="shared" si="212"/>
        <v>1</v>
      </c>
      <c r="T1293" s="68" t="str">
        <f t="shared" si="205"/>
        <v>Terminado</v>
      </c>
      <c r="U1293" s="69" t="str">
        <f t="shared" si="206"/>
        <v>B</v>
      </c>
      <c r="V1293" s="70" t="s">
        <v>1813</v>
      </c>
      <c r="W1293" s="71">
        <f t="shared" si="200"/>
        <v>0</v>
      </c>
      <c r="X1293" s="703"/>
    </row>
    <row r="1294" spans="1:24" s="5" customFormat="1" ht="29.25" hidden="1" customHeight="1" outlineLevel="2" thickBot="1" x14ac:dyDescent="0.3">
      <c r="A1294" s="749"/>
      <c r="B1294" s="729"/>
      <c r="C1294" s="737"/>
      <c r="D1294" s="742"/>
      <c r="E1294" s="742"/>
      <c r="F1294" s="725"/>
      <c r="G1294" s="144" t="s">
        <v>1817</v>
      </c>
      <c r="H1294" s="54" t="s">
        <v>280</v>
      </c>
      <c r="I1294" s="54" t="s">
        <v>1816</v>
      </c>
      <c r="J1294" s="58"/>
      <c r="K1294" s="738"/>
      <c r="L1294" s="739"/>
      <c r="M1294" s="221" t="str">
        <f t="shared" si="208"/>
        <v/>
      </c>
      <c r="N1294" s="62" t="str">
        <f t="shared" si="214"/>
        <v/>
      </c>
      <c r="O1294" s="72" t="s">
        <v>1812</v>
      </c>
      <c r="P1294" s="64">
        <v>1</v>
      </c>
      <c r="Q1294" s="65">
        <v>1</v>
      </c>
      <c r="R1294" s="66">
        <f t="shared" si="211"/>
        <v>1</v>
      </c>
      <c r="S1294" s="67">
        <f t="shared" si="212"/>
        <v>1</v>
      </c>
      <c r="T1294" s="68" t="str">
        <f t="shared" si="205"/>
        <v>Terminado</v>
      </c>
      <c r="U1294" s="69" t="str">
        <f t="shared" si="206"/>
        <v>B</v>
      </c>
      <c r="V1294" s="70" t="s">
        <v>1813</v>
      </c>
      <c r="W1294" s="71">
        <f t="shared" si="200"/>
        <v>0</v>
      </c>
      <c r="X1294" s="703"/>
    </row>
    <row r="1295" spans="1:24" s="5" customFormat="1" ht="29.25" hidden="1" customHeight="1" outlineLevel="2" thickBot="1" x14ac:dyDescent="0.3">
      <c r="A1295" s="749"/>
      <c r="B1295" s="729" t="s">
        <v>1818</v>
      </c>
      <c r="C1295" s="54" t="s">
        <v>1819</v>
      </c>
      <c r="D1295" s="220">
        <v>42771</v>
      </c>
      <c r="E1295" s="220">
        <v>42794</v>
      </c>
      <c r="F1295" s="56" t="s">
        <v>1820</v>
      </c>
      <c r="G1295" s="121" t="s">
        <v>1821</v>
      </c>
      <c r="H1295" s="54" t="s">
        <v>104</v>
      </c>
      <c r="I1295" s="54" t="s">
        <v>45</v>
      </c>
      <c r="J1295" s="58">
        <v>1</v>
      </c>
      <c r="K1295" s="146">
        <v>434000</v>
      </c>
      <c r="L1295" s="147">
        <f t="shared" si="213"/>
        <v>434000</v>
      </c>
      <c r="M1295" s="221">
        <f t="shared" si="208"/>
        <v>23</v>
      </c>
      <c r="N1295" s="62" t="str">
        <f t="shared" si="209"/>
        <v/>
      </c>
      <c r="O1295" s="72" t="s">
        <v>1822</v>
      </c>
      <c r="P1295" s="64">
        <v>1</v>
      </c>
      <c r="Q1295" s="65">
        <v>1</v>
      </c>
      <c r="R1295" s="66">
        <f t="shared" si="211"/>
        <v>1</v>
      </c>
      <c r="S1295" s="67">
        <f t="shared" si="212"/>
        <v>1</v>
      </c>
      <c r="T1295" s="68" t="str">
        <f t="shared" si="205"/>
        <v>Terminado</v>
      </c>
      <c r="U1295" s="69" t="str">
        <f t="shared" si="206"/>
        <v>B</v>
      </c>
      <c r="V1295" s="120" t="s">
        <v>1823</v>
      </c>
      <c r="W1295" s="71">
        <f t="shared" si="200"/>
        <v>0</v>
      </c>
      <c r="X1295" s="703"/>
    </row>
    <row r="1296" spans="1:24" s="5" customFormat="1" ht="29.25" hidden="1" customHeight="1" outlineLevel="2" thickBot="1" x14ac:dyDescent="0.3">
      <c r="A1296" s="749"/>
      <c r="B1296" s="729"/>
      <c r="C1296" s="54" t="s">
        <v>1824</v>
      </c>
      <c r="D1296" s="220">
        <v>42771</v>
      </c>
      <c r="E1296" s="220">
        <v>42794</v>
      </c>
      <c r="F1296" s="56" t="s">
        <v>1820</v>
      </c>
      <c r="G1296" s="121" t="s">
        <v>1821</v>
      </c>
      <c r="H1296" s="54" t="s">
        <v>1825</v>
      </c>
      <c r="I1296" s="54" t="s">
        <v>45</v>
      </c>
      <c r="J1296" s="58">
        <v>1</v>
      </c>
      <c r="K1296" s="146">
        <v>862000</v>
      </c>
      <c r="L1296" s="147">
        <f>+K1296</f>
        <v>862000</v>
      </c>
      <c r="M1296" s="221">
        <f t="shared" si="208"/>
        <v>23</v>
      </c>
      <c r="N1296" s="62" t="str">
        <f t="shared" si="209"/>
        <v/>
      </c>
      <c r="O1296" s="72" t="s">
        <v>1822</v>
      </c>
      <c r="P1296" s="64">
        <v>1</v>
      </c>
      <c r="Q1296" s="65">
        <v>1</v>
      </c>
      <c r="R1296" s="66">
        <f t="shared" si="211"/>
        <v>1</v>
      </c>
      <c r="S1296" s="67">
        <f t="shared" si="212"/>
        <v>1</v>
      </c>
      <c r="T1296" s="68" t="str">
        <f t="shared" si="205"/>
        <v>Terminado</v>
      </c>
      <c r="U1296" s="69" t="str">
        <f t="shared" si="206"/>
        <v>B</v>
      </c>
      <c r="V1296" s="120" t="s">
        <v>1823</v>
      </c>
      <c r="W1296" s="71">
        <f t="shared" si="200"/>
        <v>0</v>
      </c>
      <c r="X1296" s="703"/>
    </row>
    <row r="1297" spans="1:24" s="5" customFormat="1" ht="29.25" hidden="1" customHeight="1" outlineLevel="2" thickBot="1" x14ac:dyDescent="0.3">
      <c r="A1297" s="749"/>
      <c r="B1297" s="729"/>
      <c r="C1297" s="737" t="s">
        <v>1826</v>
      </c>
      <c r="D1297" s="742">
        <v>43041</v>
      </c>
      <c r="E1297" s="742">
        <v>43069</v>
      </c>
      <c r="F1297" s="725" t="s">
        <v>1827</v>
      </c>
      <c r="G1297" s="121" t="s">
        <v>1828</v>
      </c>
      <c r="H1297" s="54" t="s">
        <v>39</v>
      </c>
      <c r="I1297" s="54" t="s">
        <v>1829</v>
      </c>
      <c r="J1297" s="58">
        <v>1</v>
      </c>
      <c r="K1297" s="146">
        <f>15*120000</f>
        <v>1800000</v>
      </c>
      <c r="L1297" s="147">
        <f t="shared" ref="L1297:L1308" si="215">+K1297*J1297</f>
        <v>1800000</v>
      </c>
      <c r="M1297" s="221" t="str">
        <f t="shared" si="208"/>
        <v/>
      </c>
      <c r="N1297" s="62" t="str">
        <f t="shared" si="209"/>
        <v/>
      </c>
      <c r="O1297" s="72"/>
      <c r="P1297" s="64" t="str">
        <f t="shared" si="210"/>
        <v/>
      </c>
      <c r="Q1297" s="65"/>
      <c r="R1297" s="66">
        <f t="shared" si="211"/>
        <v>0</v>
      </c>
      <c r="S1297" s="67" t="str">
        <f t="shared" si="212"/>
        <v/>
      </c>
      <c r="T1297" s="68" t="str">
        <f t="shared" si="205"/>
        <v>Sin Iniciar</v>
      </c>
      <c r="U1297" s="69" t="str">
        <f t="shared" si="206"/>
        <v>6</v>
      </c>
      <c r="V1297" s="120"/>
      <c r="W1297" s="71">
        <f t="shared" si="200"/>
        <v>1</v>
      </c>
      <c r="X1297" s="703"/>
    </row>
    <row r="1298" spans="1:24" s="5" customFormat="1" ht="29.25" hidden="1" customHeight="1" outlineLevel="2" thickBot="1" x14ac:dyDescent="0.3">
      <c r="A1298" s="749"/>
      <c r="B1298" s="729"/>
      <c r="C1298" s="737"/>
      <c r="D1298" s="742"/>
      <c r="E1298" s="742"/>
      <c r="F1298" s="725"/>
      <c r="G1298" s="121" t="s">
        <v>1830</v>
      </c>
      <c r="H1298" s="54" t="s">
        <v>147</v>
      </c>
      <c r="I1298" s="54" t="s">
        <v>1829</v>
      </c>
      <c r="J1298" s="58">
        <v>200</v>
      </c>
      <c r="K1298" s="146">
        <v>21000</v>
      </c>
      <c r="L1298" s="147">
        <f t="shared" si="215"/>
        <v>4200000</v>
      </c>
      <c r="M1298" s="221" t="str">
        <f t="shared" si="208"/>
        <v/>
      </c>
      <c r="N1298" s="62" t="str">
        <f t="shared" si="209"/>
        <v/>
      </c>
      <c r="O1298" s="72"/>
      <c r="P1298" s="64" t="str">
        <f t="shared" si="210"/>
        <v/>
      </c>
      <c r="Q1298" s="65"/>
      <c r="R1298" s="66">
        <f t="shared" si="211"/>
        <v>0</v>
      </c>
      <c r="S1298" s="67" t="str">
        <f t="shared" si="212"/>
        <v/>
      </c>
      <c r="T1298" s="68" t="str">
        <f t="shared" si="205"/>
        <v>Sin Iniciar</v>
      </c>
      <c r="U1298" s="69" t="str">
        <f t="shared" si="206"/>
        <v>6</v>
      </c>
      <c r="V1298" s="120"/>
      <c r="W1298" s="71">
        <f t="shared" si="200"/>
        <v>1</v>
      </c>
      <c r="X1298" s="703"/>
    </row>
    <row r="1299" spans="1:24" s="5" customFormat="1" ht="29.25" hidden="1" customHeight="1" outlineLevel="2" thickBot="1" x14ac:dyDescent="0.3">
      <c r="A1299" s="749"/>
      <c r="B1299" s="729"/>
      <c r="C1299" s="737"/>
      <c r="D1299" s="742"/>
      <c r="E1299" s="742"/>
      <c r="F1299" s="725"/>
      <c r="G1299" s="121" t="s">
        <v>1831</v>
      </c>
      <c r="H1299" s="54" t="s">
        <v>280</v>
      </c>
      <c r="I1299" s="54" t="s">
        <v>1829</v>
      </c>
      <c r="J1299" s="58">
        <v>1</v>
      </c>
      <c r="K1299" s="146">
        <v>5500000</v>
      </c>
      <c r="L1299" s="147">
        <f t="shared" si="215"/>
        <v>5500000</v>
      </c>
      <c r="M1299" s="221" t="str">
        <f t="shared" si="208"/>
        <v/>
      </c>
      <c r="N1299" s="62" t="str">
        <f t="shared" si="209"/>
        <v/>
      </c>
      <c r="O1299" s="72"/>
      <c r="P1299" s="64" t="str">
        <f t="shared" si="210"/>
        <v/>
      </c>
      <c r="Q1299" s="65"/>
      <c r="R1299" s="66">
        <f t="shared" si="211"/>
        <v>0</v>
      </c>
      <c r="S1299" s="67" t="str">
        <f t="shared" si="212"/>
        <v/>
      </c>
      <c r="T1299" s="68" t="str">
        <f t="shared" si="205"/>
        <v>Sin Iniciar</v>
      </c>
      <c r="U1299" s="69" t="str">
        <f t="shared" si="206"/>
        <v>6</v>
      </c>
      <c r="V1299" s="120"/>
      <c r="W1299" s="71">
        <f t="shared" si="200"/>
        <v>1</v>
      </c>
      <c r="X1299" s="703"/>
    </row>
    <row r="1300" spans="1:24" s="5" customFormat="1" ht="29.25" hidden="1" customHeight="1" outlineLevel="2" thickBot="1" x14ac:dyDescent="0.3">
      <c r="A1300" s="749"/>
      <c r="B1300" s="729"/>
      <c r="C1300" s="54" t="s">
        <v>1832</v>
      </c>
      <c r="D1300" s="220">
        <v>42857</v>
      </c>
      <c r="E1300" s="220">
        <v>42885</v>
      </c>
      <c r="F1300" s="590" t="s">
        <v>1833</v>
      </c>
      <c r="G1300" s="121" t="s">
        <v>1834</v>
      </c>
      <c r="H1300" s="54" t="s">
        <v>104</v>
      </c>
      <c r="I1300" s="54" t="s">
        <v>483</v>
      </c>
      <c r="J1300" s="58">
        <v>15</v>
      </c>
      <c r="K1300" s="146">
        <v>120000</v>
      </c>
      <c r="L1300" s="147">
        <f t="shared" si="215"/>
        <v>1800000</v>
      </c>
      <c r="M1300" s="221" t="str">
        <f t="shared" si="208"/>
        <v/>
      </c>
      <c r="N1300" s="62" t="str">
        <f t="shared" si="209"/>
        <v/>
      </c>
      <c r="O1300" s="72"/>
      <c r="P1300" s="64" t="str">
        <f t="shared" si="210"/>
        <v/>
      </c>
      <c r="Q1300" s="65"/>
      <c r="R1300" s="66">
        <f t="shared" si="211"/>
        <v>0</v>
      </c>
      <c r="S1300" s="67" t="str">
        <f t="shared" si="212"/>
        <v/>
      </c>
      <c r="T1300" s="68" t="str">
        <f t="shared" si="205"/>
        <v>Sin Iniciar</v>
      </c>
      <c r="U1300" s="69" t="str">
        <f t="shared" si="206"/>
        <v>6</v>
      </c>
      <c r="V1300" s="120"/>
      <c r="W1300" s="71">
        <f t="shared" si="200"/>
        <v>1</v>
      </c>
      <c r="X1300" s="703"/>
    </row>
    <row r="1301" spans="1:24" s="5" customFormat="1" ht="29.25" hidden="1" customHeight="1" outlineLevel="2" thickBot="1" x14ac:dyDescent="0.3">
      <c r="A1301" s="749"/>
      <c r="B1301" s="729"/>
      <c r="C1301" s="737" t="s">
        <v>1835</v>
      </c>
      <c r="D1301" s="742">
        <v>43010</v>
      </c>
      <c r="E1301" s="742">
        <v>43038</v>
      </c>
      <c r="F1301" s="725" t="s">
        <v>1827</v>
      </c>
      <c r="G1301" s="121" t="s">
        <v>1834</v>
      </c>
      <c r="H1301" s="54" t="s">
        <v>104</v>
      </c>
      <c r="I1301" s="54" t="s">
        <v>1836</v>
      </c>
      <c r="J1301" s="58">
        <v>10</v>
      </c>
      <c r="K1301" s="146">
        <v>150000</v>
      </c>
      <c r="L1301" s="147">
        <f t="shared" si="215"/>
        <v>1500000</v>
      </c>
      <c r="M1301" s="221" t="str">
        <f t="shared" si="208"/>
        <v/>
      </c>
      <c r="N1301" s="62" t="str">
        <f t="shared" si="209"/>
        <v/>
      </c>
      <c r="O1301" s="72"/>
      <c r="P1301" s="64" t="str">
        <f t="shared" si="210"/>
        <v/>
      </c>
      <c r="Q1301" s="65"/>
      <c r="R1301" s="66">
        <f t="shared" si="211"/>
        <v>0</v>
      </c>
      <c r="S1301" s="67" t="str">
        <f t="shared" si="212"/>
        <v/>
      </c>
      <c r="T1301" s="68" t="str">
        <f t="shared" si="205"/>
        <v>Sin Iniciar</v>
      </c>
      <c r="U1301" s="69" t="str">
        <f t="shared" si="206"/>
        <v>6</v>
      </c>
      <c r="V1301" s="120"/>
      <c r="W1301" s="71">
        <f t="shared" si="200"/>
        <v>1</v>
      </c>
      <c r="X1301" s="703"/>
    </row>
    <row r="1302" spans="1:24" s="5" customFormat="1" ht="29.25" hidden="1" customHeight="1" outlineLevel="2" thickBot="1" x14ac:dyDescent="0.3">
      <c r="A1302" s="749"/>
      <c r="B1302" s="729"/>
      <c r="C1302" s="737"/>
      <c r="D1302" s="742"/>
      <c r="E1302" s="742"/>
      <c r="F1302" s="725"/>
      <c r="G1302" s="121" t="s">
        <v>1837</v>
      </c>
      <c r="H1302" s="54" t="s">
        <v>147</v>
      </c>
      <c r="I1302" s="54" t="s">
        <v>1829</v>
      </c>
      <c r="J1302" s="58">
        <v>10</v>
      </c>
      <c r="K1302" s="146">
        <v>350000</v>
      </c>
      <c r="L1302" s="147">
        <f t="shared" si="215"/>
        <v>3500000</v>
      </c>
      <c r="M1302" s="221" t="str">
        <f t="shared" si="208"/>
        <v/>
      </c>
      <c r="N1302" s="62" t="str">
        <f t="shared" si="209"/>
        <v/>
      </c>
      <c r="O1302" s="72"/>
      <c r="P1302" s="64" t="str">
        <f t="shared" si="210"/>
        <v/>
      </c>
      <c r="Q1302" s="65"/>
      <c r="R1302" s="66">
        <f t="shared" si="211"/>
        <v>0</v>
      </c>
      <c r="S1302" s="67" t="str">
        <f t="shared" si="212"/>
        <v/>
      </c>
      <c r="T1302" s="68" t="str">
        <f t="shared" si="205"/>
        <v>Sin Iniciar</v>
      </c>
      <c r="U1302" s="69" t="str">
        <f t="shared" si="206"/>
        <v>6</v>
      </c>
      <c r="V1302" s="120"/>
      <c r="W1302" s="71">
        <f t="shared" si="200"/>
        <v>1</v>
      </c>
      <c r="X1302" s="703"/>
    </row>
    <row r="1303" spans="1:24" s="5" customFormat="1" ht="29.25" hidden="1" customHeight="1" outlineLevel="2" thickBot="1" x14ac:dyDescent="0.3">
      <c r="A1303" s="749"/>
      <c r="B1303" s="729"/>
      <c r="C1303" s="737"/>
      <c r="D1303" s="742"/>
      <c r="E1303" s="742"/>
      <c r="F1303" s="725"/>
      <c r="G1303" s="121" t="s">
        <v>1838</v>
      </c>
      <c r="H1303" s="54" t="s">
        <v>147</v>
      </c>
      <c r="I1303" s="54" t="s">
        <v>1829</v>
      </c>
      <c r="J1303" s="58">
        <v>10</v>
      </c>
      <c r="K1303" s="146">
        <v>550000</v>
      </c>
      <c r="L1303" s="147">
        <f t="shared" si="215"/>
        <v>5500000</v>
      </c>
      <c r="M1303" s="221" t="str">
        <f t="shared" si="208"/>
        <v/>
      </c>
      <c r="N1303" s="62" t="str">
        <f t="shared" si="209"/>
        <v/>
      </c>
      <c r="O1303" s="72"/>
      <c r="P1303" s="64" t="str">
        <f t="shared" si="210"/>
        <v/>
      </c>
      <c r="Q1303" s="65"/>
      <c r="R1303" s="66">
        <f t="shared" si="211"/>
        <v>0</v>
      </c>
      <c r="S1303" s="67" t="str">
        <f t="shared" si="212"/>
        <v/>
      </c>
      <c r="T1303" s="68" t="str">
        <f t="shared" si="205"/>
        <v>Sin Iniciar</v>
      </c>
      <c r="U1303" s="69" t="str">
        <f t="shared" si="206"/>
        <v>6</v>
      </c>
      <c r="V1303" s="120"/>
      <c r="W1303" s="71">
        <f t="shared" si="200"/>
        <v>1</v>
      </c>
      <c r="X1303" s="703"/>
    </row>
    <row r="1304" spans="1:24" s="5" customFormat="1" ht="29.25" hidden="1" customHeight="1" outlineLevel="2" thickBot="1" x14ac:dyDescent="0.3">
      <c r="A1304" s="749"/>
      <c r="B1304" s="729"/>
      <c r="C1304" s="737" t="s">
        <v>1839</v>
      </c>
      <c r="D1304" s="742">
        <v>42768</v>
      </c>
      <c r="E1304" s="742">
        <v>43099</v>
      </c>
      <c r="F1304" s="725" t="s">
        <v>1840</v>
      </c>
      <c r="G1304" s="121" t="s">
        <v>1841</v>
      </c>
      <c r="H1304" s="54" t="s">
        <v>39</v>
      </c>
      <c r="I1304" s="54" t="s">
        <v>466</v>
      </c>
      <c r="J1304" s="58">
        <v>1</v>
      </c>
      <c r="K1304" s="146">
        <f>70*2*25000</f>
        <v>3500000</v>
      </c>
      <c r="L1304" s="147">
        <f t="shared" si="215"/>
        <v>3500000</v>
      </c>
      <c r="M1304" s="221">
        <f t="shared" si="208"/>
        <v>331</v>
      </c>
      <c r="N1304" s="62" t="str">
        <f t="shared" si="209"/>
        <v>X</v>
      </c>
      <c r="O1304" s="72" t="s">
        <v>1842</v>
      </c>
      <c r="P1304" s="64">
        <f t="shared" si="210"/>
        <v>0.17220543806646527</v>
      </c>
      <c r="Q1304" s="65">
        <v>0.17</v>
      </c>
      <c r="R1304" s="66">
        <f t="shared" si="211"/>
        <v>0.17</v>
      </c>
      <c r="S1304" s="67">
        <f t="shared" si="212"/>
        <v>0.9871929824561404</v>
      </c>
      <c r="T1304" s="68" t="str">
        <f t="shared" si="205"/>
        <v>Normal</v>
      </c>
      <c r="U1304" s="69" t="str">
        <f t="shared" si="206"/>
        <v>J</v>
      </c>
      <c r="V1304" s="120"/>
      <c r="W1304" s="71">
        <f t="shared" si="200"/>
        <v>0.83</v>
      </c>
      <c r="X1304" s="703"/>
    </row>
    <row r="1305" spans="1:24" s="5" customFormat="1" ht="29.25" hidden="1" customHeight="1" outlineLevel="2" thickBot="1" x14ac:dyDescent="0.3">
      <c r="A1305" s="749"/>
      <c r="B1305" s="729"/>
      <c r="C1305" s="737"/>
      <c r="D1305" s="742"/>
      <c r="E1305" s="742"/>
      <c r="F1305" s="725"/>
      <c r="G1305" s="121" t="s">
        <v>1843</v>
      </c>
      <c r="H1305" s="54" t="s">
        <v>280</v>
      </c>
      <c r="I1305" s="54" t="s">
        <v>466</v>
      </c>
      <c r="J1305" s="58">
        <v>1</v>
      </c>
      <c r="K1305" s="146">
        <v>7500000</v>
      </c>
      <c r="L1305" s="147">
        <f t="shared" si="215"/>
        <v>7500000</v>
      </c>
      <c r="M1305" s="221" t="str">
        <f t="shared" si="208"/>
        <v/>
      </c>
      <c r="N1305" s="62" t="str">
        <f t="shared" si="209"/>
        <v/>
      </c>
      <c r="O1305" s="72"/>
      <c r="P1305" s="64" t="str">
        <f t="shared" si="210"/>
        <v/>
      </c>
      <c r="Q1305" s="65"/>
      <c r="R1305" s="66">
        <f t="shared" si="211"/>
        <v>0</v>
      </c>
      <c r="S1305" s="67" t="str">
        <f t="shared" si="212"/>
        <v/>
      </c>
      <c r="T1305" s="68" t="str">
        <f t="shared" si="205"/>
        <v>Sin Iniciar</v>
      </c>
      <c r="U1305" s="69" t="str">
        <f t="shared" si="206"/>
        <v>6</v>
      </c>
      <c r="V1305" s="120"/>
      <c r="W1305" s="71">
        <f t="shared" si="200"/>
        <v>1</v>
      </c>
      <c r="X1305" s="703"/>
    </row>
    <row r="1306" spans="1:24" s="5" customFormat="1" ht="29.25" hidden="1" customHeight="1" outlineLevel="2" thickBot="1" x14ac:dyDescent="0.3">
      <c r="A1306" s="749"/>
      <c r="B1306" s="729"/>
      <c r="C1306" s="737" t="s">
        <v>1844</v>
      </c>
      <c r="D1306" s="742">
        <v>42768</v>
      </c>
      <c r="E1306" s="742">
        <v>42794</v>
      </c>
      <c r="F1306" s="725" t="s">
        <v>1845</v>
      </c>
      <c r="G1306" s="121" t="s">
        <v>1846</v>
      </c>
      <c r="H1306" s="54" t="s">
        <v>39</v>
      </c>
      <c r="I1306" s="54" t="s">
        <v>1847</v>
      </c>
      <c r="J1306" s="58">
        <v>1</v>
      </c>
      <c r="K1306" s="146">
        <v>2500000</v>
      </c>
      <c r="L1306" s="147">
        <f t="shared" si="215"/>
        <v>2500000</v>
      </c>
      <c r="M1306" s="221">
        <f t="shared" si="208"/>
        <v>26</v>
      </c>
      <c r="N1306" s="62" t="str">
        <f t="shared" si="209"/>
        <v/>
      </c>
      <c r="O1306" s="72" t="s">
        <v>1848</v>
      </c>
      <c r="P1306" s="64">
        <v>1</v>
      </c>
      <c r="Q1306" s="65">
        <v>1</v>
      </c>
      <c r="R1306" s="66">
        <f t="shared" si="211"/>
        <v>1</v>
      </c>
      <c r="S1306" s="67">
        <f t="shared" si="212"/>
        <v>1</v>
      </c>
      <c r="T1306" s="68" t="str">
        <f t="shared" si="205"/>
        <v>Terminado</v>
      </c>
      <c r="U1306" s="69" t="str">
        <f t="shared" si="206"/>
        <v>B</v>
      </c>
      <c r="V1306" s="120"/>
      <c r="W1306" s="71">
        <f t="shared" si="200"/>
        <v>0</v>
      </c>
      <c r="X1306" s="703"/>
    </row>
    <row r="1307" spans="1:24" s="5" customFormat="1" ht="29.25" hidden="1" customHeight="1" outlineLevel="2" thickBot="1" x14ac:dyDescent="0.3">
      <c r="A1307" s="749"/>
      <c r="B1307" s="729"/>
      <c r="C1307" s="737"/>
      <c r="D1307" s="742"/>
      <c r="E1307" s="742"/>
      <c r="F1307" s="725"/>
      <c r="G1307" s="121" t="s">
        <v>1837</v>
      </c>
      <c r="H1307" s="54" t="s">
        <v>147</v>
      </c>
      <c r="I1307" s="54" t="s">
        <v>1829</v>
      </c>
      <c r="J1307" s="58">
        <v>50</v>
      </c>
      <c r="K1307" s="146">
        <v>50000</v>
      </c>
      <c r="L1307" s="147">
        <f t="shared" si="215"/>
        <v>2500000</v>
      </c>
      <c r="M1307" s="221" t="str">
        <f t="shared" si="208"/>
        <v/>
      </c>
      <c r="N1307" s="62" t="str">
        <f t="shared" si="209"/>
        <v/>
      </c>
      <c r="O1307" s="72"/>
      <c r="P1307" s="64" t="str">
        <f t="shared" si="210"/>
        <v/>
      </c>
      <c r="Q1307" s="65"/>
      <c r="R1307" s="66">
        <f t="shared" si="211"/>
        <v>0</v>
      </c>
      <c r="S1307" s="67" t="str">
        <f t="shared" si="212"/>
        <v/>
      </c>
      <c r="T1307" s="68" t="str">
        <f t="shared" si="205"/>
        <v>Sin Iniciar</v>
      </c>
      <c r="U1307" s="69" t="str">
        <f t="shared" si="206"/>
        <v>6</v>
      </c>
      <c r="V1307" s="120"/>
      <c r="W1307" s="71">
        <f t="shared" ref="W1307:W1370" si="216">1-R1307</f>
        <v>1</v>
      </c>
      <c r="X1307" s="703"/>
    </row>
    <row r="1308" spans="1:24" s="5" customFormat="1" ht="29.25" hidden="1" customHeight="1" outlineLevel="2" thickBot="1" x14ac:dyDescent="0.3">
      <c r="A1308" s="749"/>
      <c r="B1308" s="729"/>
      <c r="C1308" s="737"/>
      <c r="D1308" s="742"/>
      <c r="E1308" s="742"/>
      <c r="F1308" s="725"/>
      <c r="G1308" s="121" t="s">
        <v>1849</v>
      </c>
      <c r="H1308" s="54" t="s">
        <v>147</v>
      </c>
      <c r="I1308" s="54" t="s">
        <v>1829</v>
      </c>
      <c r="J1308" s="58">
        <v>50</v>
      </c>
      <c r="K1308" s="146">
        <v>230000</v>
      </c>
      <c r="L1308" s="147">
        <f t="shared" si="215"/>
        <v>11500000</v>
      </c>
      <c r="M1308" s="221" t="str">
        <f t="shared" si="208"/>
        <v/>
      </c>
      <c r="N1308" s="62" t="str">
        <f t="shared" si="209"/>
        <v/>
      </c>
      <c r="O1308" s="72"/>
      <c r="P1308" s="64" t="str">
        <f t="shared" si="210"/>
        <v/>
      </c>
      <c r="Q1308" s="65"/>
      <c r="R1308" s="66">
        <f t="shared" si="211"/>
        <v>0</v>
      </c>
      <c r="S1308" s="67" t="str">
        <f t="shared" si="212"/>
        <v/>
      </c>
      <c r="T1308" s="68" t="str">
        <f t="shared" si="205"/>
        <v>Sin Iniciar</v>
      </c>
      <c r="U1308" s="69" t="str">
        <f t="shared" si="206"/>
        <v>6</v>
      </c>
      <c r="V1308" s="120"/>
      <c r="W1308" s="71">
        <f t="shared" si="216"/>
        <v>1</v>
      </c>
      <c r="X1308" s="703"/>
    </row>
    <row r="1309" spans="1:24" s="5" customFormat="1" ht="29.25" hidden="1" customHeight="1" outlineLevel="2" thickBot="1" x14ac:dyDescent="0.3">
      <c r="A1309" s="749"/>
      <c r="B1309" s="729"/>
      <c r="C1309" s="737" t="s">
        <v>1850</v>
      </c>
      <c r="D1309" s="742">
        <v>42980</v>
      </c>
      <c r="E1309" s="742">
        <v>43008</v>
      </c>
      <c r="F1309" s="725" t="s">
        <v>1851</v>
      </c>
      <c r="G1309" s="121" t="s">
        <v>1852</v>
      </c>
      <c r="H1309" s="54" t="s">
        <v>280</v>
      </c>
      <c r="I1309" s="54" t="s">
        <v>1853</v>
      </c>
      <c r="J1309" s="58">
        <v>1</v>
      </c>
      <c r="K1309" s="146">
        <f>15*450000</f>
        <v>6750000</v>
      </c>
      <c r="L1309" s="147">
        <f>+K1309*J1309-146000</f>
        <v>6604000</v>
      </c>
      <c r="M1309" s="221" t="str">
        <f t="shared" si="208"/>
        <v/>
      </c>
      <c r="N1309" s="62" t="str">
        <f t="shared" si="209"/>
        <v/>
      </c>
      <c r="O1309" s="72"/>
      <c r="P1309" s="64" t="str">
        <f t="shared" si="210"/>
        <v/>
      </c>
      <c r="Q1309" s="65"/>
      <c r="R1309" s="66">
        <f t="shared" si="211"/>
        <v>0</v>
      </c>
      <c r="S1309" s="67" t="str">
        <f t="shared" si="212"/>
        <v/>
      </c>
      <c r="T1309" s="68" t="str">
        <f t="shared" si="205"/>
        <v>Sin Iniciar</v>
      </c>
      <c r="U1309" s="69" t="str">
        <f t="shared" si="206"/>
        <v>6</v>
      </c>
      <c r="V1309" s="120"/>
      <c r="W1309" s="71">
        <f t="shared" si="216"/>
        <v>1</v>
      </c>
      <c r="X1309" s="703"/>
    </row>
    <row r="1310" spans="1:24" s="5" customFormat="1" ht="29.25" hidden="1" customHeight="1" outlineLevel="2" thickBot="1" x14ac:dyDescent="0.3">
      <c r="A1310" s="749"/>
      <c r="B1310" s="729"/>
      <c r="C1310" s="737"/>
      <c r="D1310" s="742"/>
      <c r="E1310" s="742"/>
      <c r="F1310" s="725"/>
      <c r="G1310" s="121" t="s">
        <v>1830</v>
      </c>
      <c r="H1310" s="54" t="s">
        <v>147</v>
      </c>
      <c r="I1310" s="54" t="s">
        <v>1853</v>
      </c>
      <c r="J1310" s="58">
        <v>180</v>
      </c>
      <c r="K1310" s="146">
        <v>50000</v>
      </c>
      <c r="L1310" s="147">
        <f t="shared" ref="L1310:L1313" si="217">+K1310*J1310</f>
        <v>9000000</v>
      </c>
      <c r="M1310" s="221" t="str">
        <f t="shared" si="208"/>
        <v/>
      </c>
      <c r="N1310" s="62" t="str">
        <f t="shared" si="209"/>
        <v/>
      </c>
      <c r="O1310" s="72"/>
      <c r="P1310" s="64" t="str">
        <f t="shared" si="210"/>
        <v/>
      </c>
      <c r="Q1310" s="65"/>
      <c r="R1310" s="66">
        <f t="shared" si="211"/>
        <v>0</v>
      </c>
      <c r="S1310" s="67" t="str">
        <f t="shared" si="212"/>
        <v/>
      </c>
      <c r="T1310" s="68" t="str">
        <f t="shared" si="205"/>
        <v>Sin Iniciar</v>
      </c>
      <c r="U1310" s="69" t="str">
        <f t="shared" si="206"/>
        <v>6</v>
      </c>
      <c r="V1310" s="120"/>
      <c r="W1310" s="71">
        <f t="shared" si="216"/>
        <v>1</v>
      </c>
      <c r="X1310" s="703"/>
    </row>
    <row r="1311" spans="1:24" s="5" customFormat="1" ht="29.25" hidden="1" customHeight="1" outlineLevel="2" thickBot="1" x14ac:dyDescent="0.3">
      <c r="A1311" s="749"/>
      <c r="B1311" s="729"/>
      <c r="C1311" s="737"/>
      <c r="D1311" s="742"/>
      <c r="E1311" s="742"/>
      <c r="F1311" s="725"/>
      <c r="G1311" s="121" t="s">
        <v>1854</v>
      </c>
      <c r="H1311" s="54" t="s">
        <v>302</v>
      </c>
      <c r="I1311" s="54" t="s">
        <v>1853</v>
      </c>
      <c r="J1311" s="58">
        <v>25</v>
      </c>
      <c r="K1311" s="146">
        <v>80000</v>
      </c>
      <c r="L1311" s="147">
        <f t="shared" si="217"/>
        <v>2000000</v>
      </c>
      <c r="M1311" s="221" t="str">
        <f t="shared" si="208"/>
        <v/>
      </c>
      <c r="N1311" s="62" t="str">
        <f t="shared" si="209"/>
        <v/>
      </c>
      <c r="O1311" s="72"/>
      <c r="P1311" s="64" t="str">
        <f t="shared" si="210"/>
        <v/>
      </c>
      <c r="Q1311" s="65"/>
      <c r="R1311" s="66">
        <f t="shared" si="211"/>
        <v>0</v>
      </c>
      <c r="S1311" s="67" t="str">
        <f t="shared" si="212"/>
        <v/>
      </c>
      <c r="T1311" s="68" t="str">
        <f t="shared" si="205"/>
        <v>Sin Iniciar</v>
      </c>
      <c r="U1311" s="69" t="str">
        <f t="shared" si="206"/>
        <v>6</v>
      </c>
      <c r="V1311" s="120"/>
      <c r="W1311" s="71">
        <f t="shared" si="216"/>
        <v>1</v>
      </c>
      <c r="X1311" s="703"/>
    </row>
    <row r="1312" spans="1:24" s="5" customFormat="1" ht="29.25" hidden="1" customHeight="1" outlineLevel="2" thickBot="1" x14ac:dyDescent="0.3">
      <c r="A1312" s="749"/>
      <c r="B1312" s="729"/>
      <c r="C1312" s="743" t="s">
        <v>1855</v>
      </c>
      <c r="D1312" s="742">
        <v>42797</v>
      </c>
      <c r="E1312" s="742">
        <v>43038</v>
      </c>
      <c r="F1312" s="744" t="s">
        <v>1856</v>
      </c>
      <c r="G1312" s="596" t="s">
        <v>1857</v>
      </c>
      <c r="H1312" s="462" t="s">
        <v>104</v>
      </c>
      <c r="I1312" s="462"/>
      <c r="J1312" s="146">
        <v>4</v>
      </c>
      <c r="K1312" s="146">
        <v>1200000</v>
      </c>
      <c r="L1312" s="147">
        <f t="shared" si="217"/>
        <v>4800000</v>
      </c>
      <c r="M1312" s="221">
        <f t="shared" si="208"/>
        <v>241</v>
      </c>
      <c r="N1312" s="62" t="str">
        <f t="shared" si="209"/>
        <v>X</v>
      </c>
      <c r="O1312" s="72" t="s">
        <v>1858</v>
      </c>
      <c r="P1312" s="64">
        <f t="shared" si="210"/>
        <v>0.11618257261410789</v>
      </c>
      <c r="Q1312" s="65">
        <v>0.11</v>
      </c>
      <c r="R1312" s="66">
        <f t="shared" si="211"/>
        <v>0.11</v>
      </c>
      <c r="S1312" s="67">
        <f t="shared" si="212"/>
        <v>0.94678571428571423</v>
      </c>
      <c r="T1312" s="68" t="str">
        <f t="shared" si="205"/>
        <v>Normal</v>
      </c>
      <c r="U1312" s="69" t="str">
        <f t="shared" si="206"/>
        <v>J</v>
      </c>
      <c r="V1312" s="120"/>
      <c r="W1312" s="71">
        <f t="shared" si="216"/>
        <v>0.89</v>
      </c>
      <c r="X1312" s="703"/>
    </row>
    <row r="1313" spans="1:24" s="5" customFormat="1" ht="29.25" hidden="1" customHeight="1" outlineLevel="2" thickBot="1" x14ac:dyDescent="0.3">
      <c r="A1313" s="749"/>
      <c r="B1313" s="729"/>
      <c r="C1313" s="743"/>
      <c r="D1313" s="742"/>
      <c r="E1313" s="742"/>
      <c r="F1313" s="744"/>
      <c r="G1313" s="596" t="s">
        <v>1838</v>
      </c>
      <c r="H1313" s="462" t="s">
        <v>104</v>
      </c>
      <c r="I1313" s="462"/>
      <c r="J1313" s="146">
        <v>4</v>
      </c>
      <c r="K1313" s="146">
        <v>1500000</v>
      </c>
      <c r="L1313" s="147">
        <f t="shared" si="217"/>
        <v>6000000</v>
      </c>
      <c r="M1313" s="221" t="str">
        <f t="shared" si="208"/>
        <v/>
      </c>
      <c r="N1313" s="62" t="str">
        <f t="shared" si="209"/>
        <v/>
      </c>
      <c r="O1313" s="72"/>
      <c r="P1313" s="64" t="str">
        <f t="shared" si="210"/>
        <v/>
      </c>
      <c r="Q1313" s="65"/>
      <c r="R1313" s="66">
        <f t="shared" si="211"/>
        <v>0</v>
      </c>
      <c r="S1313" s="67" t="str">
        <f t="shared" si="212"/>
        <v/>
      </c>
      <c r="T1313" s="68" t="str">
        <f t="shared" si="205"/>
        <v>Sin Iniciar</v>
      </c>
      <c r="U1313" s="69" t="str">
        <f t="shared" si="206"/>
        <v>6</v>
      </c>
      <c r="V1313" s="120"/>
      <c r="W1313" s="71">
        <f t="shared" si="216"/>
        <v>1</v>
      </c>
      <c r="X1313" s="703"/>
    </row>
    <row r="1314" spans="1:24" s="5" customFormat="1" ht="29.25" hidden="1" customHeight="1" outlineLevel="2" thickBot="1" x14ac:dyDescent="0.3">
      <c r="A1314" s="749"/>
      <c r="B1314" s="728" t="s">
        <v>1859</v>
      </c>
      <c r="C1314" s="54" t="s">
        <v>1860</v>
      </c>
      <c r="D1314" s="589">
        <v>42747</v>
      </c>
      <c r="E1314" s="589">
        <v>42794</v>
      </c>
      <c r="F1314" s="594" t="s">
        <v>1799</v>
      </c>
      <c r="G1314" s="597" t="s">
        <v>1861</v>
      </c>
      <c r="H1314" s="58" t="s">
        <v>39</v>
      </c>
      <c r="I1314" s="54" t="s">
        <v>45</v>
      </c>
      <c r="J1314" s="58">
        <v>1</v>
      </c>
      <c r="K1314" s="146">
        <v>3570000</v>
      </c>
      <c r="L1314" s="147">
        <f>K1314*11*1.05</f>
        <v>41233500</v>
      </c>
      <c r="M1314" s="221">
        <f t="shared" si="208"/>
        <v>47</v>
      </c>
      <c r="N1314" s="62" t="str">
        <f t="shared" si="209"/>
        <v/>
      </c>
      <c r="O1314" s="72" t="s">
        <v>1862</v>
      </c>
      <c r="P1314" s="64">
        <v>1</v>
      </c>
      <c r="Q1314" s="65">
        <v>1</v>
      </c>
      <c r="R1314" s="66">
        <f t="shared" si="211"/>
        <v>1</v>
      </c>
      <c r="S1314" s="67">
        <f t="shared" si="212"/>
        <v>1</v>
      </c>
      <c r="T1314" s="68" t="str">
        <f t="shared" si="205"/>
        <v>Terminado</v>
      </c>
      <c r="U1314" s="69" t="str">
        <f t="shared" si="206"/>
        <v>B</v>
      </c>
      <c r="V1314" s="120" t="s">
        <v>1802</v>
      </c>
      <c r="W1314" s="71">
        <f t="shared" si="216"/>
        <v>0</v>
      </c>
      <c r="X1314" s="703"/>
    </row>
    <row r="1315" spans="1:24" s="5" customFormat="1" ht="29.25" hidden="1" customHeight="1" outlineLevel="2" thickBot="1" x14ac:dyDescent="0.3">
      <c r="A1315" s="749"/>
      <c r="B1315" s="728"/>
      <c r="C1315" s="54" t="s">
        <v>1863</v>
      </c>
      <c r="D1315" s="589">
        <v>42767</v>
      </c>
      <c r="E1315" s="589">
        <v>43069</v>
      </c>
      <c r="F1315" s="594" t="s">
        <v>1864</v>
      </c>
      <c r="G1315" s="598" t="s">
        <v>1865</v>
      </c>
      <c r="H1315" s="58" t="s">
        <v>39</v>
      </c>
      <c r="I1315" s="54" t="s">
        <v>40</v>
      </c>
      <c r="J1315" s="58">
        <v>1</v>
      </c>
      <c r="K1315" s="146">
        <v>10000000</v>
      </c>
      <c r="L1315" s="147">
        <f>+K1315*J1315</f>
        <v>10000000</v>
      </c>
      <c r="M1315" s="221">
        <f t="shared" si="208"/>
        <v>302</v>
      </c>
      <c r="N1315" s="62" t="str">
        <f t="shared" si="209"/>
        <v>X</v>
      </c>
      <c r="O1315" s="72" t="s">
        <v>1866</v>
      </c>
      <c r="P1315" s="64">
        <f t="shared" si="210"/>
        <v>0.19205298013245034</v>
      </c>
      <c r="Q1315" s="65">
        <f>+P1315</f>
        <v>0.19205298013245034</v>
      </c>
      <c r="R1315" s="66">
        <f t="shared" si="211"/>
        <v>0.19205298013245034</v>
      </c>
      <c r="S1315" s="67">
        <f t="shared" si="212"/>
        <v>1</v>
      </c>
      <c r="T1315" s="68" t="str">
        <f t="shared" si="205"/>
        <v>Normal</v>
      </c>
      <c r="U1315" s="69" t="str">
        <f t="shared" si="206"/>
        <v>J</v>
      </c>
      <c r="V1315" s="120"/>
      <c r="W1315" s="71">
        <f t="shared" si="216"/>
        <v>0.80794701986754969</v>
      </c>
      <c r="X1315" s="703"/>
    </row>
    <row r="1316" spans="1:24" s="5" customFormat="1" ht="29.25" hidden="1" customHeight="1" outlineLevel="2" thickBot="1" x14ac:dyDescent="0.3">
      <c r="A1316" s="749"/>
      <c r="B1316" s="728"/>
      <c r="C1316" s="737" t="s">
        <v>1867</v>
      </c>
      <c r="D1316" s="599">
        <v>42795</v>
      </c>
      <c r="E1316" s="599">
        <v>42916</v>
      </c>
      <c r="F1316" s="594" t="s">
        <v>1868</v>
      </c>
      <c r="G1316" s="598" t="s">
        <v>1869</v>
      </c>
      <c r="H1316" s="58" t="s">
        <v>147</v>
      </c>
      <c r="I1316" s="54" t="s">
        <v>40</v>
      </c>
      <c r="J1316" s="600">
        <v>1000</v>
      </c>
      <c r="K1316" s="146">
        <v>10000000</v>
      </c>
      <c r="L1316" s="147">
        <v>10000000</v>
      </c>
      <c r="M1316" s="221">
        <f t="shared" si="208"/>
        <v>121</v>
      </c>
      <c r="N1316" s="62" t="str">
        <f t="shared" si="209"/>
        <v>X</v>
      </c>
      <c r="O1316" s="72" t="s">
        <v>1870</v>
      </c>
      <c r="P1316" s="64">
        <f t="shared" si="210"/>
        <v>0.24793388429752067</v>
      </c>
      <c r="Q1316" s="65">
        <v>0.27</v>
      </c>
      <c r="R1316" s="66">
        <f t="shared" si="211"/>
        <v>0.27</v>
      </c>
      <c r="S1316" s="67">
        <f t="shared" si="212"/>
        <v>1</v>
      </c>
      <c r="T1316" s="68" t="str">
        <f t="shared" si="205"/>
        <v>Normal</v>
      </c>
      <c r="U1316" s="69" t="str">
        <f t="shared" si="206"/>
        <v>J</v>
      </c>
      <c r="V1316" s="120" t="s">
        <v>1871</v>
      </c>
      <c r="W1316" s="71">
        <f t="shared" si="216"/>
        <v>0.73</v>
      </c>
      <c r="X1316" s="703"/>
    </row>
    <row r="1317" spans="1:24" s="5" customFormat="1" ht="29.25" hidden="1" customHeight="1" outlineLevel="2" thickBot="1" x14ac:dyDescent="0.3">
      <c r="A1317" s="749"/>
      <c r="B1317" s="728"/>
      <c r="C1317" s="737"/>
      <c r="D1317" s="599">
        <v>42795</v>
      </c>
      <c r="E1317" s="599">
        <v>42916</v>
      </c>
      <c r="F1317" s="594" t="s">
        <v>1872</v>
      </c>
      <c r="G1317" s="598" t="s">
        <v>1873</v>
      </c>
      <c r="H1317" s="58" t="s">
        <v>372</v>
      </c>
      <c r="I1317" s="54" t="s">
        <v>40</v>
      </c>
      <c r="J1317" s="600">
        <v>500</v>
      </c>
      <c r="K1317" s="146">
        <v>15000000</v>
      </c>
      <c r="L1317" s="147">
        <v>15000000</v>
      </c>
      <c r="M1317" s="221">
        <f t="shared" si="208"/>
        <v>121</v>
      </c>
      <c r="N1317" s="62" t="str">
        <f t="shared" si="209"/>
        <v>X</v>
      </c>
      <c r="O1317" s="72" t="s">
        <v>1874</v>
      </c>
      <c r="P1317" s="64">
        <f t="shared" si="210"/>
        <v>0.24793388429752067</v>
      </c>
      <c r="Q1317" s="65">
        <v>0.27</v>
      </c>
      <c r="R1317" s="66">
        <f t="shared" si="211"/>
        <v>0.27</v>
      </c>
      <c r="S1317" s="67">
        <f t="shared" si="212"/>
        <v>1</v>
      </c>
      <c r="T1317" s="68" t="str">
        <f t="shared" si="205"/>
        <v>Normal</v>
      </c>
      <c r="U1317" s="69" t="str">
        <f t="shared" si="206"/>
        <v>J</v>
      </c>
      <c r="V1317" s="120" t="s">
        <v>1871</v>
      </c>
      <c r="W1317" s="71">
        <f t="shared" si="216"/>
        <v>0.73</v>
      </c>
      <c r="X1317" s="703"/>
    </row>
    <row r="1318" spans="1:24" s="5" customFormat="1" ht="29.25" hidden="1" customHeight="1" outlineLevel="2" thickBot="1" x14ac:dyDescent="0.3">
      <c r="A1318" s="749"/>
      <c r="B1318" s="728"/>
      <c r="C1318" s="737" t="s">
        <v>1875</v>
      </c>
      <c r="D1318" s="599">
        <v>42750</v>
      </c>
      <c r="E1318" s="599">
        <v>42901</v>
      </c>
      <c r="F1318" s="594" t="s">
        <v>1876</v>
      </c>
      <c r="G1318" s="598" t="s">
        <v>1876</v>
      </c>
      <c r="H1318" s="58" t="s">
        <v>39</v>
      </c>
      <c r="I1318" s="54" t="s">
        <v>45</v>
      </c>
      <c r="J1318" s="600">
        <v>1</v>
      </c>
      <c r="K1318" s="146">
        <v>2000000</v>
      </c>
      <c r="L1318" s="147">
        <v>6000000</v>
      </c>
      <c r="M1318" s="221">
        <f t="shared" si="208"/>
        <v>151</v>
      </c>
      <c r="N1318" s="62" t="str">
        <f t="shared" si="209"/>
        <v>X</v>
      </c>
      <c r="O1318" s="72" t="s">
        <v>1877</v>
      </c>
      <c r="P1318" s="64">
        <f t="shared" si="210"/>
        <v>0.49668874172185429</v>
      </c>
      <c r="Q1318" s="65">
        <f>+P1318</f>
        <v>0.49668874172185429</v>
      </c>
      <c r="R1318" s="66">
        <f t="shared" si="211"/>
        <v>0.49668874172185429</v>
      </c>
      <c r="S1318" s="67">
        <f t="shared" si="212"/>
        <v>1</v>
      </c>
      <c r="T1318" s="68" t="str">
        <f t="shared" si="205"/>
        <v>Normal</v>
      </c>
      <c r="U1318" s="69" t="str">
        <f t="shared" si="206"/>
        <v>J</v>
      </c>
      <c r="V1318" s="120" t="s">
        <v>1878</v>
      </c>
      <c r="W1318" s="71">
        <f t="shared" si="216"/>
        <v>0.50331125827814571</v>
      </c>
      <c r="X1318" s="703"/>
    </row>
    <row r="1319" spans="1:24" s="5" customFormat="1" ht="29.25" hidden="1" customHeight="1" outlineLevel="2" thickBot="1" x14ac:dyDescent="0.3">
      <c r="A1319" s="749"/>
      <c r="B1319" s="728"/>
      <c r="C1319" s="737"/>
      <c r="D1319" s="599">
        <v>42750</v>
      </c>
      <c r="E1319" s="599">
        <v>43084</v>
      </c>
      <c r="F1319" s="594" t="s">
        <v>1879</v>
      </c>
      <c r="G1319" s="598" t="s">
        <v>1880</v>
      </c>
      <c r="H1319" s="58" t="s">
        <v>104</v>
      </c>
      <c r="I1319" s="54" t="s">
        <v>45</v>
      </c>
      <c r="J1319" s="58">
        <v>1</v>
      </c>
      <c r="K1319" s="146">
        <v>2000000</v>
      </c>
      <c r="L1319" s="147">
        <f>+K1319*J1319</f>
        <v>2000000</v>
      </c>
      <c r="M1319" s="221">
        <f t="shared" si="208"/>
        <v>334</v>
      </c>
      <c r="N1319" s="62" t="str">
        <f t="shared" si="209"/>
        <v>X</v>
      </c>
      <c r="O1319" s="72" t="s">
        <v>1881</v>
      </c>
      <c r="P1319" s="64">
        <f t="shared" si="210"/>
        <v>0.22455089820359281</v>
      </c>
      <c r="Q1319" s="65">
        <f>+P1319</f>
        <v>0.22455089820359281</v>
      </c>
      <c r="R1319" s="66">
        <f t="shared" si="211"/>
        <v>0.22455089820359281</v>
      </c>
      <c r="S1319" s="67">
        <f t="shared" si="212"/>
        <v>1</v>
      </c>
      <c r="T1319" s="68" t="str">
        <f t="shared" si="205"/>
        <v>Normal</v>
      </c>
      <c r="U1319" s="69" t="str">
        <f t="shared" si="206"/>
        <v>J</v>
      </c>
      <c r="V1319" s="120" t="s">
        <v>1882</v>
      </c>
      <c r="W1319" s="71">
        <f t="shared" si="216"/>
        <v>0.77544910179640714</v>
      </c>
      <c r="X1319" s="703"/>
    </row>
    <row r="1320" spans="1:24" s="5" customFormat="1" ht="29.25" hidden="1" customHeight="1" outlineLevel="2" thickBot="1" x14ac:dyDescent="0.3">
      <c r="A1320" s="749"/>
      <c r="B1320" s="728" t="s">
        <v>1883</v>
      </c>
      <c r="C1320" s="737" t="s">
        <v>1884</v>
      </c>
      <c r="D1320" s="740">
        <v>42767</v>
      </c>
      <c r="E1320" s="740">
        <v>43084</v>
      </c>
      <c r="F1320" s="741" t="s">
        <v>1885</v>
      </c>
      <c r="G1320" s="726" t="s">
        <v>1820</v>
      </c>
      <c r="H1320" s="736" t="s">
        <v>104</v>
      </c>
      <c r="I1320" s="737" t="s">
        <v>40</v>
      </c>
      <c r="J1320" s="736">
        <v>2</v>
      </c>
      <c r="K1320" s="738">
        <v>10000000</v>
      </c>
      <c r="L1320" s="739">
        <f>K1320*J1320</f>
        <v>20000000</v>
      </c>
      <c r="M1320" s="221">
        <f t="shared" si="208"/>
        <v>317</v>
      </c>
      <c r="N1320" s="62" t="str">
        <f t="shared" si="209"/>
        <v>X</v>
      </c>
      <c r="O1320" s="72" t="s">
        <v>1886</v>
      </c>
      <c r="P1320" s="64">
        <f t="shared" si="210"/>
        <v>0.18296529968454259</v>
      </c>
      <c r="Q1320" s="65">
        <f>+P1320</f>
        <v>0.18296529968454259</v>
      </c>
      <c r="R1320" s="66">
        <f t="shared" si="211"/>
        <v>0.18296529968454259</v>
      </c>
      <c r="S1320" s="67">
        <f t="shared" si="212"/>
        <v>1</v>
      </c>
      <c r="T1320" s="68" t="str">
        <f t="shared" si="205"/>
        <v>Normal</v>
      </c>
      <c r="U1320" s="69" t="str">
        <f t="shared" si="206"/>
        <v>J</v>
      </c>
      <c r="V1320" s="120"/>
      <c r="W1320" s="71">
        <f t="shared" si="216"/>
        <v>0.81703470031545744</v>
      </c>
      <c r="X1320" s="703"/>
    </row>
    <row r="1321" spans="1:24" s="5" customFormat="1" ht="29.25" hidden="1" customHeight="1" outlineLevel="2" thickBot="1" x14ac:dyDescent="0.3">
      <c r="A1321" s="749"/>
      <c r="B1321" s="728"/>
      <c r="C1321" s="737"/>
      <c r="D1321" s="740"/>
      <c r="E1321" s="740"/>
      <c r="F1321" s="741"/>
      <c r="G1321" s="726"/>
      <c r="H1321" s="736"/>
      <c r="I1321" s="737"/>
      <c r="J1321" s="736"/>
      <c r="K1321" s="738"/>
      <c r="L1321" s="739"/>
      <c r="M1321" s="221" t="str">
        <f t="shared" si="208"/>
        <v/>
      </c>
      <c r="N1321" s="62" t="str">
        <f t="shared" si="209"/>
        <v/>
      </c>
      <c r="O1321" s="72"/>
      <c r="P1321" s="64" t="str">
        <f t="shared" si="210"/>
        <v/>
      </c>
      <c r="Q1321" s="65"/>
      <c r="R1321" s="66">
        <f t="shared" si="211"/>
        <v>0</v>
      </c>
      <c r="S1321" s="67" t="str">
        <f t="shared" si="212"/>
        <v/>
      </c>
      <c r="T1321" s="68" t="str">
        <f t="shared" si="205"/>
        <v>Sin Iniciar</v>
      </c>
      <c r="U1321" s="69" t="str">
        <f t="shared" si="206"/>
        <v>6</v>
      </c>
      <c r="V1321" s="120"/>
      <c r="W1321" s="71">
        <f t="shared" si="216"/>
        <v>1</v>
      </c>
      <c r="X1321" s="703"/>
    </row>
    <row r="1322" spans="1:24" s="5" customFormat="1" ht="29.25" hidden="1" customHeight="1" outlineLevel="2" thickBot="1" x14ac:dyDescent="0.3">
      <c r="A1322" s="749"/>
      <c r="B1322" s="728"/>
      <c r="C1322" s="737" t="s">
        <v>1887</v>
      </c>
      <c r="D1322" s="599">
        <v>42750</v>
      </c>
      <c r="E1322" s="599">
        <v>43081</v>
      </c>
      <c r="F1322" s="56" t="s">
        <v>1888</v>
      </c>
      <c r="G1322" s="598" t="s">
        <v>1889</v>
      </c>
      <c r="H1322" s="58" t="s">
        <v>104</v>
      </c>
      <c r="I1322" s="54" t="s">
        <v>356</v>
      </c>
      <c r="J1322" s="58">
        <v>1</v>
      </c>
      <c r="K1322" s="146">
        <v>10000000</v>
      </c>
      <c r="L1322" s="147">
        <f>+K1322*J1322</f>
        <v>10000000</v>
      </c>
      <c r="M1322" s="221">
        <f t="shared" si="208"/>
        <v>331</v>
      </c>
      <c r="N1322" s="62" t="str">
        <f t="shared" si="209"/>
        <v>X</v>
      </c>
      <c r="O1322" s="72" t="s">
        <v>1890</v>
      </c>
      <c r="P1322" s="64">
        <f t="shared" si="210"/>
        <v>0.22658610271903323</v>
      </c>
      <c r="Q1322" s="65">
        <f>+P1322</f>
        <v>0.22658610271903323</v>
      </c>
      <c r="R1322" s="66">
        <f t="shared" si="211"/>
        <v>0.22658610271903323</v>
      </c>
      <c r="S1322" s="67">
        <f t="shared" si="212"/>
        <v>1</v>
      </c>
      <c r="T1322" s="68" t="str">
        <f t="shared" si="205"/>
        <v>Normal</v>
      </c>
      <c r="U1322" s="69" t="str">
        <f t="shared" si="206"/>
        <v>J</v>
      </c>
      <c r="V1322" s="120" t="s">
        <v>1891</v>
      </c>
      <c r="W1322" s="71">
        <f t="shared" si="216"/>
        <v>0.77341389728096677</v>
      </c>
      <c r="X1322" s="703"/>
    </row>
    <row r="1323" spans="1:24" s="5" customFormat="1" ht="29.25" hidden="1" customHeight="1" outlineLevel="2" thickBot="1" x14ac:dyDescent="0.3">
      <c r="A1323" s="749"/>
      <c r="B1323" s="728"/>
      <c r="C1323" s="737"/>
      <c r="D1323" s="599">
        <v>42826</v>
      </c>
      <c r="E1323" s="599">
        <v>43008</v>
      </c>
      <c r="F1323" s="56" t="s">
        <v>1892</v>
      </c>
      <c r="G1323" s="598" t="s">
        <v>91</v>
      </c>
      <c r="H1323" s="58" t="s">
        <v>39</v>
      </c>
      <c r="I1323" s="54" t="s">
        <v>40</v>
      </c>
      <c r="J1323" s="58">
        <v>1</v>
      </c>
      <c r="K1323" s="146">
        <v>30000000</v>
      </c>
      <c r="L1323" s="147">
        <f>+K1323*J1323</f>
        <v>30000000</v>
      </c>
      <c r="M1323" s="221" t="str">
        <f t="shared" si="208"/>
        <v/>
      </c>
      <c r="N1323" s="62" t="str">
        <f t="shared" si="209"/>
        <v/>
      </c>
      <c r="O1323" s="72"/>
      <c r="P1323" s="64" t="str">
        <f t="shared" si="210"/>
        <v/>
      </c>
      <c r="Q1323" s="65"/>
      <c r="R1323" s="66">
        <f t="shared" si="211"/>
        <v>0</v>
      </c>
      <c r="S1323" s="67" t="str">
        <f t="shared" si="212"/>
        <v/>
      </c>
      <c r="T1323" s="68" t="str">
        <f t="shared" si="205"/>
        <v>Sin Iniciar</v>
      </c>
      <c r="U1323" s="69" t="str">
        <f t="shared" si="206"/>
        <v>6</v>
      </c>
      <c r="V1323" s="120"/>
      <c r="W1323" s="71">
        <f t="shared" si="216"/>
        <v>1</v>
      </c>
      <c r="X1323" s="703"/>
    </row>
    <row r="1324" spans="1:24" s="5" customFormat="1" ht="29.25" hidden="1" customHeight="1" outlineLevel="2" thickBot="1" x14ac:dyDescent="0.3">
      <c r="A1324" s="749"/>
      <c r="B1324" s="728" t="s">
        <v>1893</v>
      </c>
      <c r="C1324" s="54" t="s">
        <v>1894</v>
      </c>
      <c r="D1324" s="599">
        <v>42750</v>
      </c>
      <c r="E1324" s="599">
        <v>43084</v>
      </c>
      <c r="F1324" s="56" t="s">
        <v>1895</v>
      </c>
      <c r="G1324" s="598" t="s">
        <v>91</v>
      </c>
      <c r="H1324" s="58" t="s">
        <v>39</v>
      </c>
      <c r="I1324" s="54" t="s">
        <v>40</v>
      </c>
      <c r="J1324" s="58">
        <v>6</v>
      </c>
      <c r="K1324" s="146">
        <v>5</v>
      </c>
      <c r="L1324" s="147">
        <f>J1324*K1324</f>
        <v>30</v>
      </c>
      <c r="M1324" s="221">
        <f t="shared" si="208"/>
        <v>334</v>
      </c>
      <c r="N1324" s="62" t="str">
        <f t="shared" si="209"/>
        <v>X</v>
      </c>
      <c r="O1324" s="72" t="s">
        <v>1896</v>
      </c>
      <c r="P1324" s="64">
        <f t="shared" si="210"/>
        <v>0.22455089820359281</v>
      </c>
      <c r="Q1324" s="65">
        <f>+P1324</f>
        <v>0.22455089820359281</v>
      </c>
      <c r="R1324" s="66">
        <f t="shared" si="211"/>
        <v>0.22455089820359281</v>
      </c>
      <c r="S1324" s="67">
        <f t="shared" si="212"/>
        <v>1</v>
      </c>
      <c r="T1324" s="68" t="str">
        <f t="shared" si="205"/>
        <v>Normal</v>
      </c>
      <c r="U1324" s="69" t="str">
        <f t="shared" si="206"/>
        <v>J</v>
      </c>
      <c r="V1324" s="120" t="s">
        <v>1897</v>
      </c>
      <c r="W1324" s="71">
        <f t="shared" si="216"/>
        <v>0.77544910179640714</v>
      </c>
      <c r="X1324" s="703"/>
    </row>
    <row r="1325" spans="1:24" s="5" customFormat="1" ht="29.25" hidden="1" customHeight="1" outlineLevel="2" thickBot="1" x14ac:dyDescent="0.3">
      <c r="A1325" s="749"/>
      <c r="B1325" s="728"/>
      <c r="C1325" s="54" t="s">
        <v>1898</v>
      </c>
      <c r="D1325" s="599">
        <v>42826</v>
      </c>
      <c r="E1325" s="599">
        <v>43084</v>
      </c>
      <c r="F1325" s="56" t="s">
        <v>1899</v>
      </c>
      <c r="G1325" s="598" t="s">
        <v>225</v>
      </c>
      <c r="H1325" s="58" t="s">
        <v>104</v>
      </c>
      <c r="I1325" s="54"/>
      <c r="J1325" s="58"/>
      <c r="K1325" s="146"/>
      <c r="L1325" s="147">
        <f>+K1325*J1325</f>
        <v>0</v>
      </c>
      <c r="M1325" s="221" t="str">
        <f t="shared" si="208"/>
        <v/>
      </c>
      <c r="N1325" s="62" t="str">
        <f t="shared" si="209"/>
        <v/>
      </c>
      <c r="O1325" s="72"/>
      <c r="P1325" s="64" t="str">
        <f t="shared" si="210"/>
        <v/>
      </c>
      <c r="Q1325" s="65"/>
      <c r="R1325" s="66">
        <f t="shared" si="211"/>
        <v>0</v>
      </c>
      <c r="S1325" s="67" t="str">
        <f t="shared" si="212"/>
        <v/>
      </c>
      <c r="T1325" s="68" t="str">
        <f t="shared" si="205"/>
        <v>Sin Iniciar</v>
      </c>
      <c r="U1325" s="69" t="str">
        <f t="shared" si="206"/>
        <v>6</v>
      </c>
      <c r="V1325" s="120"/>
      <c r="W1325" s="71">
        <f t="shared" si="216"/>
        <v>1</v>
      </c>
      <c r="X1325" s="703"/>
    </row>
    <row r="1326" spans="1:24" s="5" customFormat="1" ht="29.25" hidden="1" customHeight="1" outlineLevel="2" thickBot="1" x14ac:dyDescent="0.3">
      <c r="A1326" s="749"/>
      <c r="B1326" s="728"/>
      <c r="C1326" s="54" t="s">
        <v>1900</v>
      </c>
      <c r="D1326" s="599">
        <v>42795</v>
      </c>
      <c r="E1326" s="599">
        <v>43069</v>
      </c>
      <c r="F1326" s="56" t="s">
        <v>1901</v>
      </c>
      <c r="G1326" s="598" t="s">
        <v>1902</v>
      </c>
      <c r="H1326" s="58" t="s">
        <v>39</v>
      </c>
      <c r="I1326" s="54" t="s">
        <v>40</v>
      </c>
      <c r="J1326" s="58">
        <v>2</v>
      </c>
      <c r="K1326" s="146">
        <v>7500000</v>
      </c>
      <c r="L1326" s="147">
        <f>K1326*J1326</f>
        <v>15000000</v>
      </c>
      <c r="M1326" s="221">
        <f t="shared" si="208"/>
        <v>274</v>
      </c>
      <c r="N1326" s="62" t="str">
        <f t="shared" si="209"/>
        <v>X</v>
      </c>
      <c r="O1326" s="72" t="s">
        <v>1903</v>
      </c>
      <c r="P1326" s="64">
        <f t="shared" si="210"/>
        <v>0.10948905109489052</v>
      </c>
      <c r="Q1326" s="65">
        <f>+P1326</f>
        <v>0.10948905109489052</v>
      </c>
      <c r="R1326" s="66">
        <f t="shared" si="211"/>
        <v>0.10948905109489052</v>
      </c>
      <c r="S1326" s="67">
        <f t="shared" si="212"/>
        <v>1</v>
      </c>
      <c r="T1326" s="68" t="str">
        <f t="shared" si="205"/>
        <v>Normal</v>
      </c>
      <c r="U1326" s="69" t="str">
        <f t="shared" si="206"/>
        <v>J</v>
      </c>
      <c r="V1326" s="120"/>
      <c r="W1326" s="71">
        <f t="shared" si="216"/>
        <v>0.89051094890510951</v>
      </c>
      <c r="X1326" s="703"/>
    </row>
    <row r="1327" spans="1:24" s="5" customFormat="1" ht="29.25" hidden="1" customHeight="1" outlineLevel="2" thickBot="1" x14ac:dyDescent="0.3">
      <c r="A1327" s="749"/>
      <c r="B1327" s="729" t="s">
        <v>1904</v>
      </c>
      <c r="C1327" s="54" t="s">
        <v>91</v>
      </c>
      <c r="D1327" s="55">
        <v>42887</v>
      </c>
      <c r="E1327" s="55">
        <v>42962</v>
      </c>
      <c r="F1327" s="56" t="s">
        <v>1905</v>
      </c>
      <c r="G1327" s="121" t="s">
        <v>1906</v>
      </c>
      <c r="H1327" s="54" t="s">
        <v>39</v>
      </c>
      <c r="I1327" s="54" t="s">
        <v>356</v>
      </c>
      <c r="J1327" s="58">
        <v>1</v>
      </c>
      <c r="K1327" s="146">
        <v>15000000</v>
      </c>
      <c r="L1327" s="147">
        <f>+K1327*J1327</f>
        <v>15000000</v>
      </c>
      <c r="M1327" s="221" t="str">
        <f t="shared" si="208"/>
        <v/>
      </c>
      <c r="N1327" s="62" t="str">
        <f t="shared" si="209"/>
        <v/>
      </c>
      <c r="O1327" s="72"/>
      <c r="P1327" s="64" t="str">
        <f t="shared" si="210"/>
        <v/>
      </c>
      <c r="Q1327" s="65"/>
      <c r="R1327" s="66">
        <f t="shared" si="211"/>
        <v>0</v>
      </c>
      <c r="S1327" s="67" t="str">
        <f t="shared" si="212"/>
        <v/>
      </c>
      <c r="T1327" s="68" t="str">
        <f t="shared" si="205"/>
        <v>Sin Iniciar</v>
      </c>
      <c r="U1327" s="69" t="str">
        <f t="shared" si="206"/>
        <v>6</v>
      </c>
      <c r="V1327" s="120"/>
      <c r="W1327" s="71">
        <f t="shared" si="216"/>
        <v>1</v>
      </c>
      <c r="X1327" s="703"/>
    </row>
    <row r="1328" spans="1:24" s="5" customFormat="1" ht="29.25" hidden="1" customHeight="1" outlineLevel="2" thickBot="1" x14ac:dyDescent="0.3">
      <c r="A1328" s="749"/>
      <c r="B1328" s="729"/>
      <c r="C1328" s="54" t="s">
        <v>1907</v>
      </c>
      <c r="D1328" s="55">
        <v>42795</v>
      </c>
      <c r="E1328" s="55">
        <v>43069</v>
      </c>
      <c r="F1328" s="56" t="s">
        <v>1908</v>
      </c>
      <c r="G1328" s="121" t="s">
        <v>1909</v>
      </c>
      <c r="H1328" s="54" t="s">
        <v>147</v>
      </c>
      <c r="I1328" s="54" t="s">
        <v>391</v>
      </c>
      <c r="J1328" s="58">
        <v>1</v>
      </c>
      <c r="K1328" s="146">
        <v>10000000</v>
      </c>
      <c r="L1328" s="147">
        <f>+K1328*J1328</f>
        <v>10000000</v>
      </c>
      <c r="M1328" s="221">
        <f t="shared" si="208"/>
        <v>274</v>
      </c>
      <c r="N1328" s="62" t="str">
        <f t="shared" si="209"/>
        <v>X</v>
      </c>
      <c r="O1328" s="72" t="s">
        <v>1910</v>
      </c>
      <c r="P1328" s="64">
        <f t="shared" si="210"/>
        <v>0.10948905109489052</v>
      </c>
      <c r="Q1328" s="65">
        <f>+P1328</f>
        <v>0.10948905109489052</v>
      </c>
      <c r="R1328" s="66">
        <f t="shared" si="211"/>
        <v>0.10948905109489052</v>
      </c>
      <c r="S1328" s="67">
        <f t="shared" si="212"/>
        <v>1</v>
      </c>
      <c r="T1328" s="68" t="str">
        <f t="shared" si="205"/>
        <v>Normal</v>
      </c>
      <c r="U1328" s="69" t="str">
        <f t="shared" si="206"/>
        <v>J</v>
      </c>
      <c r="V1328" s="120"/>
      <c r="W1328" s="71">
        <f t="shared" si="216"/>
        <v>0.89051094890510951</v>
      </c>
      <c r="X1328" s="703"/>
    </row>
    <row r="1329" spans="1:24" s="5" customFormat="1" ht="29.25" hidden="1" customHeight="1" outlineLevel="2" thickBot="1" x14ac:dyDescent="0.3">
      <c r="A1329" s="750"/>
      <c r="B1329" s="730"/>
      <c r="C1329" s="601" t="s">
        <v>1911</v>
      </c>
      <c r="D1329" s="602">
        <v>42887</v>
      </c>
      <c r="E1329" s="602">
        <v>43069</v>
      </c>
      <c r="F1329" s="603" t="s">
        <v>1905</v>
      </c>
      <c r="G1329" s="128" t="s">
        <v>1906</v>
      </c>
      <c r="H1329" s="601" t="s">
        <v>39</v>
      </c>
      <c r="I1329" s="601" t="s">
        <v>45</v>
      </c>
      <c r="J1329" s="604">
        <v>1</v>
      </c>
      <c r="K1329" s="605">
        <v>38000000</v>
      </c>
      <c r="L1329" s="606">
        <f>+K1329*J1329</f>
        <v>38000000</v>
      </c>
      <c r="M1329" s="331" t="str">
        <f t="shared" si="208"/>
        <v/>
      </c>
      <c r="N1329" s="332" t="str">
        <f t="shared" si="209"/>
        <v/>
      </c>
      <c r="O1329" s="333"/>
      <c r="P1329" s="334" t="str">
        <f t="shared" si="210"/>
        <v/>
      </c>
      <c r="Q1329" s="133"/>
      <c r="R1329" s="335">
        <f t="shared" si="211"/>
        <v>0</v>
      </c>
      <c r="S1329" s="336" t="str">
        <f t="shared" si="212"/>
        <v/>
      </c>
      <c r="T1329" s="337" t="str">
        <f t="shared" si="205"/>
        <v>Sin Iniciar</v>
      </c>
      <c r="U1329" s="338" t="str">
        <f t="shared" si="206"/>
        <v>6</v>
      </c>
      <c r="V1329" s="134"/>
      <c r="W1329" s="71">
        <f t="shared" si="216"/>
        <v>1</v>
      </c>
      <c r="X1329" s="703"/>
    </row>
    <row r="1330" spans="1:24" s="103" customFormat="1" ht="29.25" hidden="1" customHeight="1" outlineLevel="1" collapsed="1" thickBot="1" x14ac:dyDescent="0.3">
      <c r="A1330" s="717" t="s">
        <v>1912</v>
      </c>
      <c r="B1330" s="718"/>
      <c r="C1330" s="719"/>
      <c r="D1330" s="89"/>
      <c r="E1330" s="90"/>
      <c r="F1330" s="91"/>
      <c r="G1330" s="92"/>
      <c r="H1330" s="92"/>
      <c r="I1330" s="93"/>
      <c r="J1330" s="94"/>
      <c r="K1330" s="92"/>
      <c r="L1330" s="92"/>
      <c r="M1330" s="95" t="str">
        <f t="shared" si="208"/>
        <v/>
      </c>
      <c r="N1330" s="93" t="str">
        <f t="shared" si="209"/>
        <v/>
      </c>
      <c r="O1330" s="96"/>
      <c r="P1330" s="212">
        <f>+IFERROR(SUMPRODUCT(P1284:P1329,M1284:M1329)/SUM(M1284:M1329),0)</f>
        <v>0.23919597989949748</v>
      </c>
      <c r="Q1330" s="213">
        <f>+IFERROR(SUMPRODUCT(Q1284:Q1329,M1284:M1329)/SUM(M1284:M1329),0)</f>
        <v>0.23998814070351757</v>
      </c>
      <c r="R1330" s="232">
        <f>+IFERROR(SUMPRODUCT(R1284:R1329,M1284:M1329)/SUM(M1284:M1329),0)</f>
        <v>0.23998814070351757</v>
      </c>
      <c r="S1330" s="212">
        <f t="shared" si="212"/>
        <v>1</v>
      </c>
      <c r="T1330" s="100" t="str">
        <f t="shared" si="205"/>
        <v>Normal</v>
      </c>
      <c r="U1330" s="215" t="str">
        <f t="shared" si="206"/>
        <v>J</v>
      </c>
      <c r="V1330" s="216"/>
      <c r="W1330" s="71">
        <f t="shared" si="216"/>
        <v>0.76001185929648241</v>
      </c>
    </row>
    <row r="1331" spans="1:24" s="5" customFormat="1" ht="29.25" hidden="1" customHeight="1" outlineLevel="2" collapsed="1" thickBot="1" x14ac:dyDescent="0.3">
      <c r="A1331" s="731" t="s">
        <v>1913</v>
      </c>
      <c r="B1331" s="734" t="s">
        <v>1914</v>
      </c>
      <c r="C1331" s="288" t="s">
        <v>1915</v>
      </c>
      <c r="D1331" s="607">
        <v>42767</v>
      </c>
      <c r="E1331" s="607">
        <v>42794</v>
      </c>
      <c r="F1331" s="735" t="s">
        <v>1916</v>
      </c>
      <c r="G1331" s="727" t="s">
        <v>1917</v>
      </c>
      <c r="H1331" s="36" t="s">
        <v>39</v>
      </c>
      <c r="I1331" s="36" t="s">
        <v>45</v>
      </c>
      <c r="J1331" s="40">
        <v>6</v>
      </c>
      <c r="K1331" s="299">
        <v>3600000</v>
      </c>
      <c r="L1331" s="300">
        <v>21600000</v>
      </c>
      <c r="M1331" s="109">
        <f t="shared" si="208"/>
        <v>27</v>
      </c>
      <c r="N1331" s="44" t="str">
        <f t="shared" si="209"/>
        <v/>
      </c>
      <c r="O1331" s="219" t="s">
        <v>1918</v>
      </c>
      <c r="P1331" s="136">
        <v>1</v>
      </c>
      <c r="Q1331" s="137">
        <v>1</v>
      </c>
      <c r="R1331" s="138">
        <f>+Q1331</f>
        <v>1</v>
      </c>
      <c r="S1331" s="139">
        <f t="shared" ref="S1331:S1394" si="218">IF(P1331="","",IF(Q1331&gt;P1331,1,(Q1331/P1331)))</f>
        <v>1</v>
      </c>
      <c r="T1331" s="140" t="str">
        <f t="shared" si="205"/>
        <v>Terminado</v>
      </c>
      <c r="U1331" s="141" t="str">
        <f t="shared" si="206"/>
        <v>B</v>
      </c>
      <c r="V1331" s="142" t="s">
        <v>1919</v>
      </c>
      <c r="W1331" s="71">
        <f t="shared" si="216"/>
        <v>0</v>
      </c>
      <c r="X1331" s="703"/>
    </row>
    <row r="1332" spans="1:24" s="5" customFormat="1" ht="29.25" hidden="1" customHeight="1" outlineLevel="2" thickBot="1" x14ac:dyDescent="0.3">
      <c r="A1332" s="732"/>
      <c r="B1332" s="714"/>
      <c r="C1332" s="291" t="s">
        <v>1920</v>
      </c>
      <c r="D1332" s="589">
        <v>42767</v>
      </c>
      <c r="E1332" s="607">
        <v>42794</v>
      </c>
      <c r="F1332" s="725"/>
      <c r="G1332" s="726"/>
      <c r="H1332" s="54" t="s">
        <v>39</v>
      </c>
      <c r="I1332" s="54" t="s">
        <v>45</v>
      </c>
      <c r="J1332" s="58">
        <v>2</v>
      </c>
      <c r="K1332" s="146">
        <v>3600000</v>
      </c>
      <c r="L1332" s="147">
        <v>7200000</v>
      </c>
      <c r="M1332" s="221">
        <f t="shared" si="208"/>
        <v>27</v>
      </c>
      <c r="N1332" s="62" t="str">
        <f t="shared" si="209"/>
        <v/>
      </c>
      <c r="O1332" s="219" t="s">
        <v>1918</v>
      </c>
      <c r="P1332" s="64">
        <v>1</v>
      </c>
      <c r="Q1332" s="65">
        <v>1</v>
      </c>
      <c r="R1332" s="66">
        <v>0.9</v>
      </c>
      <c r="S1332" s="67">
        <f t="shared" si="218"/>
        <v>1</v>
      </c>
      <c r="T1332" s="68" t="str">
        <f t="shared" si="205"/>
        <v>Terminado</v>
      </c>
      <c r="U1332" s="51" t="str">
        <f t="shared" si="206"/>
        <v>B</v>
      </c>
      <c r="V1332" s="142" t="s">
        <v>1919</v>
      </c>
      <c r="W1332" s="71">
        <f t="shared" si="216"/>
        <v>9.9999999999999978E-2</v>
      </c>
      <c r="X1332" s="703"/>
    </row>
    <row r="1333" spans="1:24" s="5" customFormat="1" ht="29.25" hidden="1" customHeight="1" outlineLevel="2" thickBot="1" x14ac:dyDescent="0.3">
      <c r="A1333" s="732"/>
      <c r="B1333" s="714"/>
      <c r="C1333" s="291" t="s">
        <v>1921</v>
      </c>
      <c r="D1333" s="589">
        <v>42767</v>
      </c>
      <c r="E1333" s="607">
        <v>42794</v>
      </c>
      <c r="F1333" s="725"/>
      <c r="G1333" s="726"/>
      <c r="H1333" s="54" t="s">
        <v>39</v>
      </c>
      <c r="I1333" s="54" t="s">
        <v>45</v>
      </c>
      <c r="J1333" s="58">
        <v>1</v>
      </c>
      <c r="K1333" s="146">
        <v>3600000</v>
      </c>
      <c r="L1333" s="147">
        <f>+J1333*K1333</f>
        <v>3600000</v>
      </c>
      <c r="M1333" s="221">
        <f t="shared" si="208"/>
        <v>27</v>
      </c>
      <c r="N1333" s="62" t="str">
        <f t="shared" si="209"/>
        <v/>
      </c>
      <c r="O1333" s="219" t="s">
        <v>1918</v>
      </c>
      <c r="P1333" s="64">
        <v>1</v>
      </c>
      <c r="Q1333" s="65">
        <v>1</v>
      </c>
      <c r="R1333" s="66">
        <v>0.9</v>
      </c>
      <c r="S1333" s="67">
        <f t="shared" si="218"/>
        <v>1</v>
      </c>
      <c r="T1333" s="68" t="str">
        <f t="shared" ref="T1333:T1396" si="219">+IF(S1333="","Sin Iniciar",IF(S1333&lt;0.6,"Crítico",IF(S1333&lt;0.9,"En Proceso",IF(AND(P1333=1,Q1333=1,S1333=1),"Terminado","Normal"))))</f>
        <v>Terminado</v>
      </c>
      <c r="U1333" s="51" t="str">
        <f t="shared" ref="U1333:U1396" si="220">+IF(T1333="","",IF(T1333="Sin Iniciar","6",IF(T1333="Crítico","L",IF(T1333="En Proceso","K",IF(T1333="Normal","J","B")))))</f>
        <v>B</v>
      </c>
      <c r="V1333" s="142" t="s">
        <v>1919</v>
      </c>
      <c r="W1333" s="71">
        <f t="shared" si="216"/>
        <v>9.9999999999999978E-2</v>
      </c>
      <c r="X1333" s="703"/>
    </row>
    <row r="1334" spans="1:24" s="5" customFormat="1" ht="29.25" hidden="1" customHeight="1" outlineLevel="2" thickBot="1" x14ac:dyDescent="0.3">
      <c r="A1334" s="732"/>
      <c r="B1334" s="714"/>
      <c r="C1334" s="291" t="s">
        <v>1922</v>
      </c>
      <c r="D1334" s="589">
        <v>42767</v>
      </c>
      <c r="E1334" s="607">
        <v>42794</v>
      </c>
      <c r="F1334" s="725"/>
      <c r="G1334" s="726"/>
      <c r="H1334" s="54" t="s">
        <v>39</v>
      </c>
      <c r="I1334" s="54" t="s">
        <v>45</v>
      </c>
      <c r="J1334" s="58">
        <v>1</v>
      </c>
      <c r="K1334" s="146">
        <v>3600000</v>
      </c>
      <c r="L1334" s="147">
        <f>+J1334*K1334</f>
        <v>3600000</v>
      </c>
      <c r="M1334" s="221">
        <f t="shared" si="208"/>
        <v>27</v>
      </c>
      <c r="N1334" s="62" t="str">
        <f t="shared" si="209"/>
        <v/>
      </c>
      <c r="O1334" s="219" t="s">
        <v>1918</v>
      </c>
      <c r="P1334" s="64">
        <v>1</v>
      </c>
      <c r="Q1334" s="65">
        <v>1</v>
      </c>
      <c r="R1334" s="66">
        <v>0.9</v>
      </c>
      <c r="S1334" s="67">
        <f t="shared" si="218"/>
        <v>1</v>
      </c>
      <c r="T1334" s="68" t="str">
        <f t="shared" si="219"/>
        <v>Terminado</v>
      </c>
      <c r="U1334" s="51" t="str">
        <f t="shared" si="220"/>
        <v>B</v>
      </c>
      <c r="V1334" s="142" t="s">
        <v>1919</v>
      </c>
      <c r="W1334" s="71">
        <f t="shared" si="216"/>
        <v>9.9999999999999978E-2</v>
      </c>
      <c r="X1334" s="703"/>
    </row>
    <row r="1335" spans="1:24" s="5" customFormat="1" ht="29.25" hidden="1" customHeight="1" outlineLevel="2" thickBot="1" x14ac:dyDescent="0.3">
      <c r="A1335" s="732"/>
      <c r="B1335" s="714"/>
      <c r="C1335" s="291" t="s">
        <v>1923</v>
      </c>
      <c r="D1335" s="589">
        <v>42767</v>
      </c>
      <c r="E1335" s="607">
        <v>42794</v>
      </c>
      <c r="F1335" s="725"/>
      <c r="G1335" s="726"/>
      <c r="H1335" s="54" t="s">
        <v>91</v>
      </c>
      <c r="I1335" s="54" t="s">
        <v>45</v>
      </c>
      <c r="J1335" s="58">
        <v>2</v>
      </c>
      <c r="K1335" s="146">
        <v>2700000</v>
      </c>
      <c r="L1335" s="147">
        <v>5400000</v>
      </c>
      <c r="M1335" s="221">
        <f t="shared" si="208"/>
        <v>27</v>
      </c>
      <c r="N1335" s="62" t="str">
        <f t="shared" si="209"/>
        <v/>
      </c>
      <c r="O1335" s="219" t="s">
        <v>1918</v>
      </c>
      <c r="P1335" s="64">
        <v>1</v>
      </c>
      <c r="Q1335" s="65">
        <v>1</v>
      </c>
      <c r="R1335" s="66">
        <v>0.9</v>
      </c>
      <c r="S1335" s="67">
        <f t="shared" si="218"/>
        <v>1</v>
      </c>
      <c r="T1335" s="68" t="str">
        <f t="shared" si="219"/>
        <v>Terminado</v>
      </c>
      <c r="U1335" s="51" t="str">
        <f t="shared" si="220"/>
        <v>B</v>
      </c>
      <c r="V1335" s="142" t="s">
        <v>1919</v>
      </c>
      <c r="W1335" s="71">
        <f t="shared" si="216"/>
        <v>9.9999999999999978E-2</v>
      </c>
      <c r="X1335" s="703"/>
    </row>
    <row r="1336" spans="1:24" s="5" customFormat="1" ht="29.25" hidden="1" customHeight="1" outlineLevel="2" thickBot="1" x14ac:dyDescent="0.3">
      <c r="A1336" s="732"/>
      <c r="B1336" s="714" t="s">
        <v>1924</v>
      </c>
      <c r="C1336" s="291" t="s">
        <v>1915</v>
      </c>
      <c r="D1336" s="589">
        <v>42917</v>
      </c>
      <c r="E1336" s="589">
        <v>43069</v>
      </c>
      <c r="F1336" s="725" t="s">
        <v>1925</v>
      </c>
      <c r="G1336" s="726" t="s">
        <v>1926</v>
      </c>
      <c r="H1336" s="54" t="s">
        <v>39</v>
      </c>
      <c r="I1336" s="54" t="s">
        <v>479</v>
      </c>
      <c r="J1336" s="58">
        <v>5</v>
      </c>
      <c r="K1336" s="146">
        <v>2700000</v>
      </c>
      <c r="L1336" s="147">
        <v>13500000</v>
      </c>
      <c r="M1336" s="221" t="str">
        <f t="shared" si="208"/>
        <v/>
      </c>
      <c r="N1336" s="62" t="str">
        <f t="shared" si="209"/>
        <v/>
      </c>
      <c r="O1336" s="72"/>
      <c r="P1336" s="64" t="str">
        <f t="shared" ref="P1336:P1394" si="221">+IF(N1336="","",IFERROR(IF(MONTH($C$2)&lt;MONTH(D1336),"",IF(E1336&lt;$C$2,1,IF(D1336&lt;$C$2,($C$2-D1336)/(E1336-D1336),0))),0))</f>
        <v/>
      </c>
      <c r="Q1336" s="65"/>
      <c r="R1336" s="66"/>
      <c r="S1336" s="67" t="str">
        <f t="shared" si="218"/>
        <v/>
      </c>
      <c r="T1336" s="68" t="str">
        <f t="shared" si="219"/>
        <v>Sin Iniciar</v>
      </c>
      <c r="U1336" s="69" t="str">
        <f t="shared" si="220"/>
        <v>6</v>
      </c>
      <c r="V1336" s="120"/>
      <c r="W1336" s="71">
        <f t="shared" si="216"/>
        <v>1</v>
      </c>
      <c r="X1336" s="703"/>
    </row>
    <row r="1337" spans="1:24" s="5" customFormat="1" ht="29.25" hidden="1" customHeight="1" outlineLevel="2" thickBot="1" x14ac:dyDescent="0.3">
      <c r="A1337" s="732"/>
      <c r="B1337" s="714"/>
      <c r="C1337" s="291" t="s">
        <v>1920</v>
      </c>
      <c r="D1337" s="589">
        <v>42917</v>
      </c>
      <c r="E1337" s="589">
        <v>43069</v>
      </c>
      <c r="F1337" s="725"/>
      <c r="G1337" s="726"/>
      <c r="H1337" s="54" t="s">
        <v>39</v>
      </c>
      <c r="I1337" s="54" t="s">
        <v>479</v>
      </c>
      <c r="J1337" s="58">
        <v>3</v>
      </c>
      <c r="K1337" s="146">
        <v>2700000</v>
      </c>
      <c r="L1337" s="147">
        <v>8100000</v>
      </c>
      <c r="M1337" s="221" t="str">
        <f t="shared" si="208"/>
        <v/>
      </c>
      <c r="N1337" s="62" t="str">
        <f t="shared" si="209"/>
        <v/>
      </c>
      <c r="O1337" s="72"/>
      <c r="P1337" s="64" t="str">
        <f t="shared" si="221"/>
        <v/>
      </c>
      <c r="Q1337" s="65"/>
      <c r="R1337" s="66"/>
      <c r="S1337" s="67" t="str">
        <f t="shared" si="218"/>
        <v/>
      </c>
      <c r="T1337" s="68" t="str">
        <f t="shared" si="219"/>
        <v>Sin Iniciar</v>
      </c>
      <c r="U1337" s="69" t="str">
        <f t="shared" si="220"/>
        <v>6</v>
      </c>
      <c r="V1337" s="120"/>
      <c r="W1337" s="71">
        <f t="shared" si="216"/>
        <v>1</v>
      </c>
      <c r="X1337" s="703"/>
    </row>
    <row r="1338" spans="1:24" s="5" customFormat="1" ht="29.25" hidden="1" customHeight="1" outlineLevel="2" thickBot="1" x14ac:dyDescent="0.3">
      <c r="A1338" s="732"/>
      <c r="B1338" s="714"/>
      <c r="C1338" s="291" t="s">
        <v>1921</v>
      </c>
      <c r="D1338" s="589">
        <v>42917</v>
      </c>
      <c r="E1338" s="589">
        <v>43069</v>
      </c>
      <c r="F1338" s="725"/>
      <c r="G1338" s="726"/>
      <c r="H1338" s="54" t="s">
        <v>39</v>
      </c>
      <c r="I1338" s="54" t="s">
        <v>479</v>
      </c>
      <c r="J1338" s="58">
        <v>3</v>
      </c>
      <c r="K1338" s="146">
        <v>2700000</v>
      </c>
      <c r="L1338" s="147">
        <v>8100000</v>
      </c>
      <c r="M1338" s="221" t="str">
        <f t="shared" si="208"/>
        <v/>
      </c>
      <c r="N1338" s="62" t="str">
        <f t="shared" si="209"/>
        <v/>
      </c>
      <c r="O1338" s="72"/>
      <c r="P1338" s="64" t="str">
        <f t="shared" si="221"/>
        <v/>
      </c>
      <c r="Q1338" s="65"/>
      <c r="R1338" s="66"/>
      <c r="S1338" s="67" t="str">
        <f t="shared" si="218"/>
        <v/>
      </c>
      <c r="T1338" s="68" t="str">
        <f t="shared" si="219"/>
        <v>Sin Iniciar</v>
      </c>
      <c r="U1338" s="69" t="str">
        <f t="shared" si="220"/>
        <v>6</v>
      </c>
      <c r="V1338" s="120"/>
      <c r="W1338" s="71">
        <f t="shared" si="216"/>
        <v>1</v>
      </c>
      <c r="X1338" s="703"/>
    </row>
    <row r="1339" spans="1:24" s="5" customFormat="1" ht="29.25" hidden="1" customHeight="1" outlineLevel="2" thickBot="1" x14ac:dyDescent="0.3">
      <c r="A1339" s="732"/>
      <c r="B1339" s="714"/>
      <c r="C1339" s="291" t="s">
        <v>1922</v>
      </c>
      <c r="D1339" s="589">
        <v>42917</v>
      </c>
      <c r="E1339" s="589">
        <v>43069</v>
      </c>
      <c r="F1339" s="725"/>
      <c r="G1339" s="726"/>
      <c r="H1339" s="54" t="s">
        <v>39</v>
      </c>
      <c r="I1339" s="54" t="s">
        <v>479</v>
      </c>
      <c r="J1339" s="58">
        <v>3</v>
      </c>
      <c r="K1339" s="146">
        <v>2700000</v>
      </c>
      <c r="L1339" s="147">
        <v>8100000</v>
      </c>
      <c r="M1339" s="221" t="str">
        <f t="shared" si="208"/>
        <v/>
      </c>
      <c r="N1339" s="62" t="str">
        <f t="shared" si="209"/>
        <v/>
      </c>
      <c r="O1339" s="72"/>
      <c r="P1339" s="64" t="str">
        <f t="shared" si="221"/>
        <v/>
      </c>
      <c r="Q1339" s="65"/>
      <c r="R1339" s="66"/>
      <c r="S1339" s="67" t="str">
        <f t="shared" si="218"/>
        <v/>
      </c>
      <c r="T1339" s="68" t="str">
        <f t="shared" si="219"/>
        <v>Sin Iniciar</v>
      </c>
      <c r="U1339" s="69" t="str">
        <f t="shared" si="220"/>
        <v>6</v>
      </c>
      <c r="V1339" s="120"/>
      <c r="W1339" s="71">
        <f t="shared" si="216"/>
        <v>1</v>
      </c>
      <c r="X1339" s="703"/>
    </row>
    <row r="1340" spans="1:24" s="5" customFormat="1" ht="29.25" hidden="1" customHeight="1" outlineLevel="2" thickBot="1" x14ac:dyDescent="0.3">
      <c r="A1340" s="732"/>
      <c r="B1340" s="714"/>
      <c r="C1340" s="291" t="s">
        <v>1923</v>
      </c>
      <c r="D1340" s="589">
        <v>42917</v>
      </c>
      <c r="E1340" s="589">
        <v>43069</v>
      </c>
      <c r="F1340" s="725"/>
      <c r="G1340" s="726"/>
      <c r="H1340" s="54" t="s">
        <v>91</v>
      </c>
      <c r="I1340" s="54" t="s">
        <v>479</v>
      </c>
      <c r="J1340" s="58">
        <v>1</v>
      </c>
      <c r="K1340" s="146">
        <v>2700000</v>
      </c>
      <c r="L1340" s="147">
        <v>2700000</v>
      </c>
      <c r="M1340" s="221" t="str">
        <f t="shared" si="208"/>
        <v/>
      </c>
      <c r="N1340" s="62" t="str">
        <f t="shared" si="209"/>
        <v/>
      </c>
      <c r="O1340" s="72"/>
      <c r="P1340" s="64" t="str">
        <f t="shared" si="221"/>
        <v/>
      </c>
      <c r="Q1340" s="65"/>
      <c r="R1340" s="66"/>
      <c r="S1340" s="67" t="str">
        <f t="shared" si="218"/>
        <v/>
      </c>
      <c r="T1340" s="68" t="str">
        <f t="shared" si="219"/>
        <v>Sin Iniciar</v>
      </c>
      <c r="U1340" s="69" t="str">
        <f t="shared" si="220"/>
        <v>6</v>
      </c>
      <c r="V1340" s="120"/>
      <c r="W1340" s="71">
        <f t="shared" si="216"/>
        <v>1</v>
      </c>
      <c r="X1340" s="703"/>
    </row>
    <row r="1341" spans="1:24" s="5" customFormat="1" ht="29.25" hidden="1" customHeight="1" outlineLevel="2" thickBot="1" x14ac:dyDescent="0.3">
      <c r="A1341" s="732"/>
      <c r="B1341" s="714"/>
      <c r="C1341" s="291" t="s">
        <v>1927</v>
      </c>
      <c r="D1341" s="589">
        <v>42917</v>
      </c>
      <c r="E1341" s="589">
        <v>43069</v>
      </c>
      <c r="F1341" s="725"/>
      <c r="G1341" s="726"/>
      <c r="H1341" s="54" t="s">
        <v>39</v>
      </c>
      <c r="I1341" s="54" t="s">
        <v>479</v>
      </c>
      <c r="J1341" s="58">
        <v>2</v>
      </c>
      <c r="K1341" s="146">
        <v>2700000</v>
      </c>
      <c r="L1341" s="147">
        <v>5400000</v>
      </c>
      <c r="M1341" s="221" t="str">
        <f t="shared" si="208"/>
        <v/>
      </c>
      <c r="N1341" s="62" t="str">
        <f t="shared" si="209"/>
        <v/>
      </c>
      <c r="O1341" s="72"/>
      <c r="P1341" s="64" t="str">
        <f t="shared" si="221"/>
        <v/>
      </c>
      <c r="Q1341" s="65"/>
      <c r="R1341" s="66"/>
      <c r="S1341" s="67" t="str">
        <f t="shared" si="218"/>
        <v/>
      </c>
      <c r="T1341" s="68" t="str">
        <f t="shared" si="219"/>
        <v>Sin Iniciar</v>
      </c>
      <c r="U1341" s="69" t="str">
        <f t="shared" si="220"/>
        <v>6</v>
      </c>
      <c r="V1341" s="120"/>
      <c r="W1341" s="71">
        <f t="shared" si="216"/>
        <v>1</v>
      </c>
      <c r="X1341" s="703"/>
    </row>
    <row r="1342" spans="1:24" s="5" customFormat="1" ht="29.25" hidden="1" customHeight="1" outlineLevel="2" thickBot="1" x14ac:dyDescent="0.3">
      <c r="A1342" s="732"/>
      <c r="B1342" s="714" t="s">
        <v>1928</v>
      </c>
      <c r="C1342" s="291" t="s">
        <v>1929</v>
      </c>
      <c r="D1342" s="589">
        <v>42750</v>
      </c>
      <c r="E1342" s="589">
        <v>43084</v>
      </c>
      <c r="F1342" s="725" t="s">
        <v>1930</v>
      </c>
      <c r="G1342" s="598" t="s">
        <v>1931</v>
      </c>
      <c r="H1342" s="54" t="s">
        <v>39</v>
      </c>
      <c r="I1342" s="54" t="s">
        <v>1932</v>
      </c>
      <c r="J1342" s="58">
        <v>2</v>
      </c>
      <c r="K1342" s="146">
        <v>2700000</v>
      </c>
      <c r="L1342" s="147">
        <f t="shared" ref="L1342:L1343" si="222">+K1342*J1342</f>
        <v>5400000</v>
      </c>
      <c r="M1342" s="221">
        <f t="shared" si="208"/>
        <v>334</v>
      </c>
      <c r="N1342" s="62" t="str">
        <f t="shared" si="209"/>
        <v>X</v>
      </c>
      <c r="O1342" s="72" t="s">
        <v>1933</v>
      </c>
      <c r="P1342" s="64">
        <f t="shared" si="221"/>
        <v>0.22455089820359281</v>
      </c>
      <c r="Q1342" s="65">
        <f t="shared" ref="Q1342:R1344" si="223">+P1342</f>
        <v>0.22455089820359281</v>
      </c>
      <c r="R1342" s="66">
        <f t="shared" si="223"/>
        <v>0.22455089820359281</v>
      </c>
      <c r="S1342" s="67">
        <f t="shared" si="218"/>
        <v>1</v>
      </c>
      <c r="T1342" s="68" t="str">
        <f t="shared" si="219"/>
        <v>Normal</v>
      </c>
      <c r="U1342" s="69" t="str">
        <f t="shared" si="220"/>
        <v>J</v>
      </c>
      <c r="V1342" s="120" t="s">
        <v>1934</v>
      </c>
      <c r="W1342" s="71">
        <f t="shared" si="216"/>
        <v>0.77544910179640714</v>
      </c>
      <c r="X1342" s="703"/>
    </row>
    <row r="1343" spans="1:24" s="5" customFormat="1" ht="29.25" hidden="1" customHeight="1" outlineLevel="2" thickBot="1" x14ac:dyDescent="0.3">
      <c r="A1343" s="732"/>
      <c r="B1343" s="714"/>
      <c r="C1343" s="291" t="s">
        <v>1935</v>
      </c>
      <c r="D1343" s="589">
        <v>42750</v>
      </c>
      <c r="E1343" s="589">
        <v>43084</v>
      </c>
      <c r="F1343" s="725"/>
      <c r="G1343" s="598" t="s">
        <v>1936</v>
      </c>
      <c r="H1343" s="54" t="s">
        <v>147</v>
      </c>
      <c r="I1343" s="54" t="s">
        <v>1932</v>
      </c>
      <c r="J1343" s="58">
        <v>2</v>
      </c>
      <c r="K1343" s="146">
        <v>4000000</v>
      </c>
      <c r="L1343" s="147">
        <f t="shared" si="222"/>
        <v>8000000</v>
      </c>
      <c r="M1343" s="221">
        <f t="shared" si="208"/>
        <v>334</v>
      </c>
      <c r="N1343" s="62" t="str">
        <f t="shared" si="209"/>
        <v>X</v>
      </c>
      <c r="O1343" s="72" t="s">
        <v>1937</v>
      </c>
      <c r="P1343" s="64">
        <f t="shared" si="221"/>
        <v>0.22455089820359281</v>
      </c>
      <c r="Q1343" s="65">
        <f t="shared" si="223"/>
        <v>0.22455089820359281</v>
      </c>
      <c r="R1343" s="66">
        <f t="shared" si="223"/>
        <v>0.22455089820359281</v>
      </c>
      <c r="S1343" s="67">
        <f t="shared" si="218"/>
        <v>1</v>
      </c>
      <c r="T1343" s="68" t="str">
        <f t="shared" si="219"/>
        <v>Normal</v>
      </c>
      <c r="U1343" s="69" t="str">
        <f t="shared" si="220"/>
        <v>J</v>
      </c>
      <c r="V1343" s="120" t="s">
        <v>1938</v>
      </c>
      <c r="W1343" s="71">
        <f t="shared" si="216"/>
        <v>0.77544910179640714</v>
      </c>
      <c r="X1343" s="703"/>
    </row>
    <row r="1344" spans="1:24" s="5" customFormat="1" ht="29.25" hidden="1" customHeight="1" outlineLevel="2" thickBot="1" x14ac:dyDescent="0.3">
      <c r="A1344" s="732"/>
      <c r="B1344" s="714"/>
      <c r="C1344" s="291" t="s">
        <v>1939</v>
      </c>
      <c r="D1344" s="589">
        <v>42750</v>
      </c>
      <c r="E1344" s="589">
        <v>43084</v>
      </c>
      <c r="F1344" s="725"/>
      <c r="G1344" s="598" t="s">
        <v>1940</v>
      </c>
      <c r="H1344" s="54" t="s">
        <v>302</v>
      </c>
      <c r="I1344" s="54" t="s">
        <v>40</v>
      </c>
      <c r="J1344" s="58">
        <v>2</v>
      </c>
      <c r="K1344" s="146">
        <v>1000000</v>
      </c>
      <c r="L1344" s="147">
        <v>2000000</v>
      </c>
      <c r="M1344" s="221">
        <f t="shared" si="208"/>
        <v>334</v>
      </c>
      <c r="N1344" s="62" t="str">
        <f t="shared" si="209"/>
        <v>X</v>
      </c>
      <c r="O1344" s="72" t="s">
        <v>1941</v>
      </c>
      <c r="P1344" s="64">
        <f t="shared" si="221"/>
        <v>0.22455089820359281</v>
      </c>
      <c r="Q1344" s="65">
        <f t="shared" si="223"/>
        <v>0.22455089820359281</v>
      </c>
      <c r="R1344" s="66">
        <f t="shared" si="223"/>
        <v>0.22455089820359281</v>
      </c>
      <c r="S1344" s="67">
        <f t="shared" si="218"/>
        <v>1</v>
      </c>
      <c r="T1344" s="68" t="str">
        <f t="shared" si="219"/>
        <v>Normal</v>
      </c>
      <c r="U1344" s="69" t="str">
        <f t="shared" si="220"/>
        <v>J</v>
      </c>
      <c r="V1344" s="70" t="s">
        <v>1942</v>
      </c>
      <c r="W1344" s="71">
        <f t="shared" si="216"/>
        <v>0.77544910179640714</v>
      </c>
      <c r="X1344" s="703"/>
    </row>
    <row r="1345" spans="1:24" s="5" customFormat="1" ht="29.25" hidden="1" customHeight="1" outlineLevel="2" thickBot="1" x14ac:dyDescent="0.3">
      <c r="A1345" s="732"/>
      <c r="B1345" s="614" t="s">
        <v>1943</v>
      </c>
      <c r="C1345" s="291" t="s">
        <v>1944</v>
      </c>
      <c r="D1345" s="608">
        <v>42767</v>
      </c>
      <c r="E1345" s="608">
        <v>42855</v>
      </c>
      <c r="F1345" s="609" t="s">
        <v>1945</v>
      </c>
      <c r="G1345" s="610" t="s">
        <v>1946</v>
      </c>
      <c r="H1345" s="290" t="s">
        <v>280</v>
      </c>
      <c r="I1345" s="290" t="s">
        <v>40</v>
      </c>
      <c r="J1345" s="611">
        <v>1</v>
      </c>
      <c r="K1345" s="612">
        <v>30000000</v>
      </c>
      <c r="L1345" s="613">
        <f>+J1345*K1345</f>
        <v>30000000</v>
      </c>
      <c r="M1345" s="221">
        <f t="shared" si="208"/>
        <v>88</v>
      </c>
      <c r="N1345" s="62" t="str">
        <f t="shared" si="209"/>
        <v>X</v>
      </c>
      <c r="O1345" s="72" t="s">
        <v>1947</v>
      </c>
      <c r="P1345" s="64">
        <f t="shared" si="221"/>
        <v>0.65909090909090906</v>
      </c>
      <c r="Q1345" s="65">
        <v>0.6</v>
      </c>
      <c r="R1345" s="66">
        <f>+Q1345</f>
        <v>0.6</v>
      </c>
      <c r="S1345" s="67">
        <f t="shared" si="218"/>
        <v>0.91034482758620694</v>
      </c>
      <c r="T1345" s="68" t="str">
        <f t="shared" si="219"/>
        <v>Normal</v>
      </c>
      <c r="U1345" s="69" t="str">
        <f t="shared" si="220"/>
        <v>J</v>
      </c>
      <c r="V1345" s="120"/>
      <c r="W1345" s="71">
        <f t="shared" si="216"/>
        <v>0.4</v>
      </c>
      <c r="X1345" s="703"/>
    </row>
    <row r="1346" spans="1:24" s="5" customFormat="1" ht="29.25" hidden="1" customHeight="1" outlineLevel="2" thickBot="1" x14ac:dyDescent="0.3">
      <c r="A1346" s="732"/>
      <c r="B1346" s="714" t="s">
        <v>1948</v>
      </c>
      <c r="C1346" s="291" t="s">
        <v>1949</v>
      </c>
      <c r="D1346" s="608">
        <v>42750</v>
      </c>
      <c r="E1346" s="608">
        <v>42855</v>
      </c>
      <c r="F1346" s="609" t="s">
        <v>1950</v>
      </c>
      <c r="G1346" s="610" t="s">
        <v>1951</v>
      </c>
      <c r="H1346" s="290" t="s">
        <v>272</v>
      </c>
      <c r="I1346" s="290" t="s">
        <v>40</v>
      </c>
      <c r="J1346" s="611"/>
      <c r="K1346" s="612"/>
      <c r="L1346" s="613"/>
      <c r="M1346" s="221">
        <f t="shared" si="208"/>
        <v>105</v>
      </c>
      <c r="N1346" s="62" t="str">
        <f t="shared" si="209"/>
        <v>X</v>
      </c>
      <c r="O1346" s="72" t="s">
        <v>1952</v>
      </c>
      <c r="P1346" s="64">
        <f t="shared" si="221"/>
        <v>0.7142857142857143</v>
      </c>
      <c r="Q1346" s="65">
        <v>0.65</v>
      </c>
      <c r="R1346" s="66">
        <v>0.3</v>
      </c>
      <c r="S1346" s="67">
        <f t="shared" si="218"/>
        <v>0.91</v>
      </c>
      <c r="T1346" s="68" t="str">
        <f t="shared" si="219"/>
        <v>Normal</v>
      </c>
      <c r="U1346" s="69" t="str">
        <f t="shared" si="220"/>
        <v>J</v>
      </c>
      <c r="V1346" s="120" t="s">
        <v>1953</v>
      </c>
      <c r="W1346" s="71">
        <f t="shared" si="216"/>
        <v>0.7</v>
      </c>
      <c r="X1346" s="703"/>
    </row>
    <row r="1347" spans="1:24" s="5" customFormat="1" ht="29.25" hidden="1" customHeight="1" outlineLevel="2" thickBot="1" x14ac:dyDescent="0.3">
      <c r="A1347" s="732"/>
      <c r="B1347" s="714"/>
      <c r="C1347" s="291" t="s">
        <v>1954</v>
      </c>
      <c r="D1347" s="608">
        <v>42767</v>
      </c>
      <c r="E1347" s="608">
        <v>42794</v>
      </c>
      <c r="F1347" s="609" t="s">
        <v>1955</v>
      </c>
      <c r="G1347" s="610" t="s">
        <v>1956</v>
      </c>
      <c r="H1347" s="290" t="s">
        <v>302</v>
      </c>
      <c r="I1347" s="290" t="s">
        <v>40</v>
      </c>
      <c r="J1347" s="611">
        <v>1</v>
      </c>
      <c r="K1347" s="612">
        <v>15000000</v>
      </c>
      <c r="L1347" s="613">
        <f>+J1347*K1347</f>
        <v>15000000</v>
      </c>
      <c r="M1347" s="221">
        <f t="shared" si="208"/>
        <v>27</v>
      </c>
      <c r="N1347" s="62" t="str">
        <f t="shared" si="209"/>
        <v/>
      </c>
      <c r="O1347" s="72" t="s">
        <v>1957</v>
      </c>
      <c r="P1347" s="64" t="str">
        <f t="shared" si="221"/>
        <v/>
      </c>
      <c r="Q1347" s="65">
        <v>1</v>
      </c>
      <c r="R1347" s="66">
        <f>+Q1347</f>
        <v>1</v>
      </c>
      <c r="S1347" s="67" t="str">
        <f t="shared" si="218"/>
        <v/>
      </c>
      <c r="T1347" s="68" t="str">
        <f t="shared" si="219"/>
        <v>Sin Iniciar</v>
      </c>
      <c r="U1347" s="69" t="str">
        <f t="shared" si="220"/>
        <v>6</v>
      </c>
      <c r="V1347" s="120"/>
      <c r="W1347" s="71">
        <f t="shared" si="216"/>
        <v>0</v>
      </c>
      <c r="X1347" s="703"/>
    </row>
    <row r="1348" spans="1:24" s="5" customFormat="1" ht="29.25" hidden="1" customHeight="1" outlineLevel="2" thickBot="1" x14ac:dyDescent="0.3">
      <c r="A1348" s="732"/>
      <c r="B1348" s="614" t="s">
        <v>1958</v>
      </c>
      <c r="C1348" s="291" t="s">
        <v>1959</v>
      </c>
      <c r="D1348" s="220">
        <v>42750</v>
      </c>
      <c r="E1348" s="615">
        <v>42824</v>
      </c>
      <c r="F1348" s="590" t="s">
        <v>1960</v>
      </c>
      <c r="G1348" s="598" t="s">
        <v>1961</v>
      </c>
      <c r="H1348" s="54" t="s">
        <v>39</v>
      </c>
      <c r="I1348" s="54" t="s">
        <v>45</v>
      </c>
      <c r="J1348" s="58">
        <v>2</v>
      </c>
      <c r="K1348" s="146">
        <v>12000000</v>
      </c>
      <c r="L1348" s="147">
        <v>24000000</v>
      </c>
      <c r="M1348" s="221">
        <f t="shared" ref="M1348:M1398" si="224">+IF(D1348="","",IF(MONTH($C$2)&lt;MONTH(D1348),"",E1348-D1348))</f>
        <v>74</v>
      </c>
      <c r="N1348" s="62" t="str">
        <f t="shared" ref="N1348:N1397" si="225">+IF(D1348="","",IF(AND(MONTH($C$2)&gt;=MONTH(D1348),MONTH($C$2)&lt;=MONTH(E1348)),"X",""))</f>
        <v>X</v>
      </c>
      <c r="O1348" s="72" t="s">
        <v>1962</v>
      </c>
      <c r="P1348" s="64">
        <f t="shared" si="221"/>
        <v>1</v>
      </c>
      <c r="Q1348" s="65">
        <f>+P1348</f>
        <v>1</v>
      </c>
      <c r="R1348" s="66">
        <f>+Q1348</f>
        <v>1</v>
      </c>
      <c r="S1348" s="67">
        <f t="shared" si="218"/>
        <v>1</v>
      </c>
      <c r="T1348" s="68" t="str">
        <f t="shared" si="219"/>
        <v>Terminado</v>
      </c>
      <c r="U1348" s="69" t="str">
        <f t="shared" si="220"/>
        <v>B</v>
      </c>
      <c r="V1348" s="120" t="s">
        <v>1963</v>
      </c>
      <c r="W1348" s="71">
        <f t="shared" si="216"/>
        <v>0</v>
      </c>
      <c r="X1348" s="703"/>
    </row>
    <row r="1349" spans="1:24" s="5" customFormat="1" ht="29.25" hidden="1" customHeight="1" outlineLevel="2" thickBot="1" x14ac:dyDescent="0.3">
      <c r="A1349" s="732"/>
      <c r="B1349" s="714" t="s">
        <v>797</v>
      </c>
      <c r="C1349" s="291" t="s">
        <v>1964</v>
      </c>
      <c r="D1349" s="220">
        <v>42826</v>
      </c>
      <c r="E1349" s="220">
        <v>42916</v>
      </c>
      <c r="F1349" s="56" t="s">
        <v>1965</v>
      </c>
      <c r="G1349" s="121" t="s">
        <v>1966</v>
      </c>
      <c r="H1349" s="54" t="s">
        <v>39</v>
      </c>
      <c r="I1349" s="54" t="s">
        <v>483</v>
      </c>
      <c r="J1349" s="58">
        <v>1</v>
      </c>
      <c r="K1349" s="146">
        <v>15000000</v>
      </c>
      <c r="L1349" s="147">
        <f>+J1349*K1349</f>
        <v>15000000</v>
      </c>
      <c r="M1349" s="221" t="str">
        <f t="shared" si="224"/>
        <v/>
      </c>
      <c r="N1349" s="62" t="str">
        <f t="shared" si="225"/>
        <v/>
      </c>
      <c r="O1349" s="72"/>
      <c r="P1349" s="64" t="str">
        <f t="shared" si="221"/>
        <v/>
      </c>
      <c r="Q1349" s="65"/>
      <c r="R1349" s="66"/>
      <c r="S1349" s="67" t="str">
        <f t="shared" si="218"/>
        <v/>
      </c>
      <c r="T1349" s="68" t="str">
        <f t="shared" si="219"/>
        <v>Sin Iniciar</v>
      </c>
      <c r="U1349" s="69" t="str">
        <f t="shared" si="220"/>
        <v>6</v>
      </c>
      <c r="V1349" s="120"/>
      <c r="W1349" s="71">
        <f t="shared" si="216"/>
        <v>1</v>
      </c>
      <c r="X1349" s="703"/>
    </row>
    <row r="1350" spans="1:24" s="5" customFormat="1" ht="29.25" hidden="1" customHeight="1" outlineLevel="2" thickBot="1" x14ac:dyDescent="0.3">
      <c r="A1350" s="732"/>
      <c r="B1350" s="714"/>
      <c r="C1350" s="291" t="s">
        <v>1967</v>
      </c>
      <c r="D1350" s="220">
        <v>42917</v>
      </c>
      <c r="E1350" s="220">
        <v>42946</v>
      </c>
      <c r="F1350" s="56" t="s">
        <v>1968</v>
      </c>
      <c r="G1350" s="121" t="s">
        <v>1969</v>
      </c>
      <c r="H1350" s="54" t="s">
        <v>39</v>
      </c>
      <c r="I1350" s="54" t="s">
        <v>1970</v>
      </c>
      <c r="J1350" s="58">
        <v>1</v>
      </c>
      <c r="K1350" s="146">
        <f>700000+560000+2000000</f>
        <v>3260000</v>
      </c>
      <c r="L1350" s="147">
        <f>+J1350*K1350</f>
        <v>3260000</v>
      </c>
      <c r="M1350" s="221" t="str">
        <f t="shared" si="224"/>
        <v/>
      </c>
      <c r="N1350" s="62" t="str">
        <f t="shared" si="225"/>
        <v/>
      </c>
      <c r="O1350" s="72"/>
      <c r="P1350" s="64" t="str">
        <f t="shared" si="221"/>
        <v/>
      </c>
      <c r="Q1350" s="65"/>
      <c r="R1350" s="66"/>
      <c r="S1350" s="67" t="str">
        <f t="shared" si="218"/>
        <v/>
      </c>
      <c r="T1350" s="68" t="str">
        <f t="shared" si="219"/>
        <v>Sin Iniciar</v>
      </c>
      <c r="U1350" s="69" t="str">
        <f t="shared" si="220"/>
        <v>6</v>
      </c>
      <c r="V1350" s="120"/>
      <c r="W1350" s="71">
        <f t="shared" si="216"/>
        <v>1</v>
      </c>
      <c r="X1350" s="703"/>
    </row>
    <row r="1351" spans="1:24" s="5" customFormat="1" ht="29.25" hidden="1" customHeight="1" outlineLevel="2" thickBot="1" x14ac:dyDescent="0.3">
      <c r="A1351" s="732"/>
      <c r="B1351" s="714"/>
      <c r="C1351" s="291" t="s">
        <v>1971</v>
      </c>
      <c r="D1351" s="220">
        <v>42750</v>
      </c>
      <c r="E1351" s="220">
        <v>42824</v>
      </c>
      <c r="F1351" s="56" t="s">
        <v>1972</v>
      </c>
      <c r="G1351" s="121" t="s">
        <v>1973</v>
      </c>
      <c r="H1351" s="54" t="s">
        <v>70</v>
      </c>
      <c r="I1351" s="54" t="s">
        <v>45</v>
      </c>
      <c r="J1351" s="58">
        <v>1</v>
      </c>
      <c r="K1351" s="146">
        <v>15000000</v>
      </c>
      <c r="L1351" s="147">
        <f t="shared" ref="L1351:L1356" si="226">+J1351*K1351</f>
        <v>15000000</v>
      </c>
      <c r="M1351" s="221">
        <f t="shared" si="224"/>
        <v>74</v>
      </c>
      <c r="N1351" s="62" t="str">
        <f t="shared" si="225"/>
        <v>X</v>
      </c>
      <c r="O1351" s="72" t="s">
        <v>1974</v>
      </c>
      <c r="P1351" s="64">
        <f t="shared" si="221"/>
        <v>1</v>
      </c>
      <c r="Q1351" s="65">
        <f t="shared" ref="Q1351:R1353" si="227">+P1351</f>
        <v>1</v>
      </c>
      <c r="R1351" s="66">
        <f t="shared" si="227"/>
        <v>1</v>
      </c>
      <c r="S1351" s="67">
        <f t="shared" si="218"/>
        <v>1</v>
      </c>
      <c r="T1351" s="68" t="str">
        <f t="shared" si="219"/>
        <v>Terminado</v>
      </c>
      <c r="U1351" s="170" t="str">
        <f t="shared" si="220"/>
        <v>B</v>
      </c>
      <c r="V1351" s="301" t="s">
        <v>1975</v>
      </c>
      <c r="W1351" s="71">
        <f t="shared" si="216"/>
        <v>0</v>
      </c>
      <c r="X1351" s="703"/>
    </row>
    <row r="1352" spans="1:24" s="5" customFormat="1" ht="29.25" hidden="1" customHeight="1" outlineLevel="2" thickBot="1" x14ac:dyDescent="0.3">
      <c r="A1352" s="732"/>
      <c r="B1352" s="714"/>
      <c r="C1352" s="291" t="s">
        <v>1976</v>
      </c>
      <c r="D1352" s="220">
        <v>42750</v>
      </c>
      <c r="E1352" s="220">
        <v>42824</v>
      </c>
      <c r="F1352" s="56" t="s">
        <v>1972</v>
      </c>
      <c r="G1352" s="121" t="s">
        <v>1973</v>
      </c>
      <c r="H1352" s="54" t="s">
        <v>70</v>
      </c>
      <c r="I1352" s="54" t="s">
        <v>45</v>
      </c>
      <c r="J1352" s="58">
        <v>1</v>
      </c>
      <c r="K1352" s="146">
        <v>15000000</v>
      </c>
      <c r="L1352" s="147">
        <f t="shared" si="226"/>
        <v>15000000</v>
      </c>
      <c r="M1352" s="221">
        <f t="shared" si="224"/>
        <v>74</v>
      </c>
      <c r="N1352" s="62" t="str">
        <f t="shared" si="225"/>
        <v>X</v>
      </c>
      <c r="O1352" s="72" t="s">
        <v>1974</v>
      </c>
      <c r="P1352" s="64">
        <f t="shared" si="221"/>
        <v>1</v>
      </c>
      <c r="Q1352" s="65">
        <f t="shared" si="227"/>
        <v>1</v>
      </c>
      <c r="R1352" s="66">
        <f t="shared" si="227"/>
        <v>1</v>
      </c>
      <c r="S1352" s="67">
        <f t="shared" si="218"/>
        <v>1</v>
      </c>
      <c r="T1352" s="68" t="str">
        <f t="shared" si="219"/>
        <v>Terminado</v>
      </c>
      <c r="U1352" s="69" t="str">
        <f t="shared" si="220"/>
        <v>B</v>
      </c>
      <c r="V1352" s="120" t="s">
        <v>1977</v>
      </c>
      <c r="W1352" s="71">
        <f t="shared" si="216"/>
        <v>0</v>
      </c>
      <c r="X1352" s="703"/>
    </row>
    <row r="1353" spans="1:24" s="5" customFormat="1" ht="29.25" hidden="1" customHeight="1" outlineLevel="2" thickBot="1" x14ac:dyDescent="0.3">
      <c r="A1353" s="732"/>
      <c r="B1353" s="714"/>
      <c r="C1353" s="291" t="s">
        <v>1978</v>
      </c>
      <c r="D1353" s="220">
        <v>42750</v>
      </c>
      <c r="E1353" s="220">
        <v>42916</v>
      </c>
      <c r="F1353" s="56" t="s">
        <v>1979</v>
      </c>
      <c r="G1353" s="121" t="s">
        <v>1980</v>
      </c>
      <c r="H1353" s="54" t="s">
        <v>104</v>
      </c>
      <c r="I1353" s="54" t="s">
        <v>1981</v>
      </c>
      <c r="J1353" s="58">
        <v>1</v>
      </c>
      <c r="K1353" s="146">
        <v>20000000</v>
      </c>
      <c r="L1353" s="147">
        <f t="shared" si="226"/>
        <v>20000000</v>
      </c>
      <c r="M1353" s="221">
        <f t="shared" si="224"/>
        <v>166</v>
      </c>
      <c r="N1353" s="62" t="str">
        <f t="shared" si="225"/>
        <v>X</v>
      </c>
      <c r="O1353" s="72" t="s">
        <v>1982</v>
      </c>
      <c r="P1353" s="64">
        <f t="shared" si="221"/>
        <v>0.45180722891566266</v>
      </c>
      <c r="Q1353" s="65">
        <f t="shared" si="227"/>
        <v>0.45180722891566266</v>
      </c>
      <c r="R1353" s="66">
        <f t="shared" si="227"/>
        <v>0.45180722891566266</v>
      </c>
      <c r="S1353" s="67">
        <f t="shared" si="218"/>
        <v>1</v>
      </c>
      <c r="T1353" s="68" t="str">
        <f t="shared" si="219"/>
        <v>Normal</v>
      </c>
      <c r="U1353" s="69" t="str">
        <f t="shared" si="220"/>
        <v>J</v>
      </c>
      <c r="V1353" s="120" t="s">
        <v>1983</v>
      </c>
      <c r="W1353" s="71">
        <f t="shared" si="216"/>
        <v>0.54819277108433728</v>
      </c>
      <c r="X1353" s="703"/>
    </row>
    <row r="1354" spans="1:24" s="5" customFormat="1" ht="29.25" hidden="1" customHeight="1" outlineLevel="2" thickBot="1" x14ac:dyDescent="0.3">
      <c r="A1354" s="732"/>
      <c r="B1354" s="714"/>
      <c r="C1354" s="291" t="s">
        <v>1984</v>
      </c>
      <c r="D1354" s="220">
        <v>42750</v>
      </c>
      <c r="E1354" s="220">
        <v>43084</v>
      </c>
      <c r="F1354" s="56" t="s">
        <v>1985</v>
      </c>
      <c r="G1354" s="121" t="s">
        <v>1986</v>
      </c>
      <c r="H1354" s="54" t="s">
        <v>147</v>
      </c>
      <c r="I1354" s="54" t="s">
        <v>45</v>
      </c>
      <c r="J1354" s="58">
        <v>1</v>
      </c>
      <c r="K1354" s="146">
        <v>5000000</v>
      </c>
      <c r="L1354" s="147">
        <f t="shared" si="226"/>
        <v>5000000</v>
      </c>
      <c r="M1354" s="221">
        <f t="shared" si="224"/>
        <v>334</v>
      </c>
      <c r="N1354" s="62" t="str">
        <f t="shared" si="225"/>
        <v>X</v>
      </c>
      <c r="O1354" s="72" t="s">
        <v>1987</v>
      </c>
      <c r="P1354" s="64">
        <f t="shared" si="221"/>
        <v>0.22455089820359281</v>
      </c>
      <c r="Q1354" s="65">
        <v>0.2</v>
      </c>
      <c r="R1354" s="66">
        <f>+Q1354</f>
        <v>0.2</v>
      </c>
      <c r="S1354" s="67">
        <f t="shared" si="218"/>
        <v>0.89066666666666672</v>
      </c>
      <c r="T1354" s="68" t="str">
        <f t="shared" si="219"/>
        <v>En Proceso</v>
      </c>
      <c r="U1354" s="69" t="str">
        <f t="shared" si="220"/>
        <v>K</v>
      </c>
      <c r="V1354" s="70" t="s">
        <v>1988</v>
      </c>
      <c r="W1354" s="71">
        <f t="shared" si="216"/>
        <v>0.8</v>
      </c>
      <c r="X1354" s="703"/>
    </row>
    <row r="1355" spans="1:24" s="5" customFormat="1" ht="29.25" hidden="1" customHeight="1" outlineLevel="2" thickBot="1" x14ac:dyDescent="0.3">
      <c r="A1355" s="732"/>
      <c r="B1355" s="714"/>
      <c r="C1355" s="291" t="s">
        <v>1989</v>
      </c>
      <c r="D1355" s="220">
        <v>42917</v>
      </c>
      <c r="E1355" s="220">
        <v>43008</v>
      </c>
      <c r="F1355" s="56" t="s">
        <v>1985</v>
      </c>
      <c r="G1355" s="121" t="s">
        <v>1990</v>
      </c>
      <c r="H1355" s="54" t="s">
        <v>147</v>
      </c>
      <c r="I1355" s="54" t="s">
        <v>247</v>
      </c>
      <c r="J1355" s="58">
        <v>1</v>
      </c>
      <c r="K1355" s="146">
        <v>20000000</v>
      </c>
      <c r="L1355" s="147">
        <f t="shared" si="226"/>
        <v>20000000</v>
      </c>
      <c r="M1355" s="221" t="str">
        <f t="shared" si="224"/>
        <v/>
      </c>
      <c r="N1355" s="62" t="str">
        <f t="shared" si="225"/>
        <v/>
      </c>
      <c r="O1355" s="72"/>
      <c r="P1355" s="64" t="str">
        <f t="shared" si="221"/>
        <v/>
      </c>
      <c r="Q1355" s="65"/>
      <c r="R1355" s="66"/>
      <c r="S1355" s="67" t="str">
        <f t="shared" si="218"/>
        <v/>
      </c>
      <c r="T1355" s="68" t="str">
        <f t="shared" si="219"/>
        <v>Sin Iniciar</v>
      </c>
      <c r="U1355" s="69" t="str">
        <f t="shared" si="220"/>
        <v>6</v>
      </c>
      <c r="V1355" s="120"/>
      <c r="W1355" s="71">
        <f t="shared" si="216"/>
        <v>1</v>
      </c>
      <c r="X1355" s="703"/>
    </row>
    <row r="1356" spans="1:24" s="5" customFormat="1" ht="29.25" hidden="1" customHeight="1" outlineLevel="2" thickBot="1" x14ac:dyDescent="0.3">
      <c r="A1356" s="732"/>
      <c r="B1356" s="614" t="s">
        <v>1958</v>
      </c>
      <c r="C1356" s="291" t="s">
        <v>1991</v>
      </c>
      <c r="D1356" s="220">
        <v>42384</v>
      </c>
      <c r="E1356" s="220">
        <v>43084</v>
      </c>
      <c r="F1356" s="590" t="s">
        <v>1960</v>
      </c>
      <c r="G1356" s="121" t="s">
        <v>1992</v>
      </c>
      <c r="H1356" s="54" t="s">
        <v>39</v>
      </c>
      <c r="I1356" s="54" t="s">
        <v>45</v>
      </c>
      <c r="J1356" s="58">
        <v>1</v>
      </c>
      <c r="K1356" s="146">
        <v>22000000</v>
      </c>
      <c r="L1356" s="147">
        <f t="shared" si="226"/>
        <v>22000000</v>
      </c>
      <c r="M1356" s="221">
        <f t="shared" si="224"/>
        <v>700</v>
      </c>
      <c r="N1356" s="62" t="str">
        <f t="shared" si="225"/>
        <v>X</v>
      </c>
      <c r="O1356" s="72" t="s">
        <v>1993</v>
      </c>
      <c r="P1356" s="64">
        <f t="shared" si="221"/>
        <v>0.63</v>
      </c>
      <c r="Q1356" s="65">
        <f>+P1356</f>
        <v>0.63</v>
      </c>
      <c r="R1356" s="66">
        <f>+Q1356</f>
        <v>0.63</v>
      </c>
      <c r="S1356" s="67">
        <f t="shared" si="218"/>
        <v>1</v>
      </c>
      <c r="T1356" s="68" t="str">
        <f t="shared" si="219"/>
        <v>Normal</v>
      </c>
      <c r="U1356" s="69" t="str">
        <f t="shared" si="220"/>
        <v>J</v>
      </c>
      <c r="V1356" s="120" t="s">
        <v>1994</v>
      </c>
      <c r="W1356" s="71">
        <f t="shared" si="216"/>
        <v>0.37</v>
      </c>
      <c r="X1356" s="703"/>
    </row>
    <row r="1357" spans="1:24" s="5" customFormat="1" ht="29.25" hidden="1" customHeight="1" outlineLevel="2" thickBot="1" x14ac:dyDescent="0.3">
      <c r="A1357" s="732"/>
      <c r="B1357" s="714" t="s">
        <v>1995</v>
      </c>
      <c r="C1357" s="291" t="s">
        <v>1996</v>
      </c>
      <c r="D1357" s="589">
        <v>42750</v>
      </c>
      <c r="E1357" s="589">
        <v>42794</v>
      </c>
      <c r="F1357" s="725" t="s">
        <v>1997</v>
      </c>
      <c r="G1357" s="726" t="s">
        <v>1998</v>
      </c>
      <c r="H1357" s="54" t="s">
        <v>39</v>
      </c>
      <c r="I1357" s="146" t="s">
        <v>1999</v>
      </c>
      <c r="J1357" s="58">
        <v>3</v>
      </c>
      <c r="K1357" s="146">
        <v>12833334</v>
      </c>
      <c r="L1357" s="147">
        <f>+J1357*K1357</f>
        <v>38500002</v>
      </c>
      <c r="M1357" s="221">
        <f t="shared" si="224"/>
        <v>44</v>
      </c>
      <c r="N1357" s="62" t="str">
        <f t="shared" si="225"/>
        <v/>
      </c>
      <c r="O1357" s="72" t="s">
        <v>2000</v>
      </c>
      <c r="P1357" s="64" t="str">
        <f t="shared" si="221"/>
        <v/>
      </c>
      <c r="Q1357" s="65">
        <v>1</v>
      </c>
      <c r="R1357" s="66">
        <f>+Q1357</f>
        <v>1</v>
      </c>
      <c r="S1357" s="67" t="str">
        <f t="shared" si="218"/>
        <v/>
      </c>
      <c r="T1357" s="68" t="str">
        <f t="shared" si="219"/>
        <v>Sin Iniciar</v>
      </c>
      <c r="U1357" s="69" t="str">
        <f t="shared" si="220"/>
        <v>6</v>
      </c>
      <c r="V1357" s="120" t="s">
        <v>2001</v>
      </c>
      <c r="W1357" s="71">
        <f t="shared" si="216"/>
        <v>0</v>
      </c>
      <c r="X1357" s="703"/>
    </row>
    <row r="1358" spans="1:24" s="5" customFormat="1" ht="29.25" hidden="1" customHeight="1" outlineLevel="2" thickBot="1" x14ac:dyDescent="0.3">
      <c r="A1358" s="732"/>
      <c r="B1358" s="714"/>
      <c r="C1358" s="291" t="s">
        <v>2002</v>
      </c>
      <c r="D1358" s="589">
        <v>42750</v>
      </c>
      <c r="E1358" s="589">
        <v>42916</v>
      </c>
      <c r="F1358" s="725"/>
      <c r="G1358" s="726"/>
      <c r="H1358" s="146" t="s">
        <v>39</v>
      </c>
      <c r="I1358" s="146" t="s">
        <v>1999</v>
      </c>
      <c r="J1358" s="58">
        <v>1</v>
      </c>
      <c r="K1358" s="146">
        <v>2700000</v>
      </c>
      <c r="L1358" s="147">
        <f>+J1358*K1358</f>
        <v>2700000</v>
      </c>
      <c r="M1358" s="221">
        <f t="shared" si="224"/>
        <v>166</v>
      </c>
      <c r="N1358" s="62" t="str">
        <f t="shared" si="225"/>
        <v>X</v>
      </c>
      <c r="O1358" s="72" t="s">
        <v>2003</v>
      </c>
      <c r="P1358" s="64">
        <f t="shared" si="221"/>
        <v>0.45180722891566266</v>
      </c>
      <c r="Q1358" s="65">
        <v>0.4</v>
      </c>
      <c r="R1358" s="66">
        <v>9.6385542168674704E-2</v>
      </c>
      <c r="S1358" s="67">
        <f t="shared" si="218"/>
        <v>0.88533333333333331</v>
      </c>
      <c r="T1358" s="68" t="str">
        <f t="shared" si="219"/>
        <v>En Proceso</v>
      </c>
      <c r="U1358" s="69" t="str">
        <f t="shared" si="220"/>
        <v>K</v>
      </c>
      <c r="V1358" s="120" t="s">
        <v>2004</v>
      </c>
      <c r="W1358" s="71">
        <f t="shared" si="216"/>
        <v>0.90361445783132532</v>
      </c>
      <c r="X1358" s="703"/>
    </row>
    <row r="1359" spans="1:24" s="5" customFormat="1" ht="29.25" hidden="1" customHeight="1" outlineLevel="2" thickBot="1" x14ac:dyDescent="0.3">
      <c r="A1359" s="732"/>
      <c r="B1359" s="714"/>
      <c r="C1359" s="291" t="s">
        <v>2005</v>
      </c>
      <c r="D1359" s="589">
        <v>42750</v>
      </c>
      <c r="E1359" s="589">
        <v>42916</v>
      </c>
      <c r="F1359" s="725"/>
      <c r="G1359" s="726"/>
      <c r="H1359" s="146" t="s">
        <v>39</v>
      </c>
      <c r="I1359" s="146" t="s">
        <v>1999</v>
      </c>
      <c r="J1359" s="58">
        <v>1</v>
      </c>
      <c r="K1359" s="146">
        <v>2700000</v>
      </c>
      <c r="L1359" s="147">
        <f>+J1359*K1359</f>
        <v>2700000</v>
      </c>
      <c r="M1359" s="221">
        <f t="shared" si="224"/>
        <v>166</v>
      </c>
      <c r="N1359" s="62" t="str">
        <f t="shared" si="225"/>
        <v>X</v>
      </c>
      <c r="O1359" s="72" t="s">
        <v>2003</v>
      </c>
      <c r="P1359" s="64">
        <f t="shared" si="221"/>
        <v>0.45180722891566266</v>
      </c>
      <c r="Q1359" s="65">
        <v>0.4</v>
      </c>
      <c r="R1359" s="66">
        <v>9.6385542168674704E-2</v>
      </c>
      <c r="S1359" s="67">
        <f t="shared" si="218"/>
        <v>0.88533333333333331</v>
      </c>
      <c r="T1359" s="68" t="str">
        <f t="shared" si="219"/>
        <v>En Proceso</v>
      </c>
      <c r="U1359" s="69" t="str">
        <f t="shared" si="220"/>
        <v>K</v>
      </c>
      <c r="V1359" s="120" t="s">
        <v>2004</v>
      </c>
      <c r="W1359" s="71">
        <f t="shared" si="216"/>
        <v>0.90361445783132532</v>
      </c>
      <c r="X1359" s="703"/>
    </row>
    <row r="1360" spans="1:24" s="5" customFormat="1" ht="29.25" hidden="1" customHeight="1" outlineLevel="2" thickBot="1" x14ac:dyDescent="0.3">
      <c r="A1360" s="732"/>
      <c r="B1360" s="714"/>
      <c r="C1360" s="291" t="s">
        <v>2006</v>
      </c>
      <c r="D1360" s="589">
        <v>42750</v>
      </c>
      <c r="E1360" s="589">
        <v>42916</v>
      </c>
      <c r="F1360" s="725"/>
      <c r="G1360" s="726"/>
      <c r="H1360" s="146" t="s">
        <v>39</v>
      </c>
      <c r="I1360" s="146" t="s">
        <v>1999</v>
      </c>
      <c r="J1360" s="58">
        <v>1</v>
      </c>
      <c r="K1360" s="146">
        <v>2700000</v>
      </c>
      <c r="L1360" s="147">
        <f t="shared" ref="L1360:L1364" si="228">+J1360*K1360</f>
        <v>2700000</v>
      </c>
      <c r="M1360" s="221">
        <f t="shared" si="224"/>
        <v>166</v>
      </c>
      <c r="N1360" s="62" t="str">
        <f t="shared" si="225"/>
        <v>X</v>
      </c>
      <c r="O1360" s="72" t="s">
        <v>2003</v>
      </c>
      <c r="P1360" s="64">
        <f t="shared" si="221"/>
        <v>0.45180722891566266</v>
      </c>
      <c r="Q1360" s="65">
        <v>0.4</v>
      </c>
      <c r="R1360" s="66">
        <v>7.7108433734939766E-2</v>
      </c>
      <c r="S1360" s="67">
        <f t="shared" si="218"/>
        <v>0.88533333333333331</v>
      </c>
      <c r="T1360" s="68" t="str">
        <f t="shared" si="219"/>
        <v>En Proceso</v>
      </c>
      <c r="U1360" s="69" t="str">
        <f t="shared" si="220"/>
        <v>K</v>
      </c>
      <c r="V1360" s="120" t="s">
        <v>2004</v>
      </c>
      <c r="W1360" s="71">
        <f t="shared" si="216"/>
        <v>0.92289156626506019</v>
      </c>
      <c r="X1360" s="703"/>
    </row>
    <row r="1361" spans="1:24" s="5" customFormat="1" ht="29.25" hidden="1" customHeight="1" outlineLevel="2" thickBot="1" x14ac:dyDescent="0.3">
      <c r="A1361" s="732"/>
      <c r="B1361" s="714"/>
      <c r="C1361" s="291" t="s">
        <v>2007</v>
      </c>
      <c r="D1361" s="589">
        <v>42750</v>
      </c>
      <c r="E1361" s="589">
        <v>42916</v>
      </c>
      <c r="F1361" s="725"/>
      <c r="G1361" s="726"/>
      <c r="H1361" s="146" t="s">
        <v>39</v>
      </c>
      <c r="I1361" s="146" t="s">
        <v>1999</v>
      </c>
      <c r="J1361" s="58">
        <v>1</v>
      </c>
      <c r="K1361" s="146">
        <v>2700000</v>
      </c>
      <c r="L1361" s="147">
        <f t="shared" si="228"/>
        <v>2700000</v>
      </c>
      <c r="M1361" s="221">
        <f t="shared" si="224"/>
        <v>166</v>
      </c>
      <c r="N1361" s="62" t="str">
        <f t="shared" si="225"/>
        <v>X</v>
      </c>
      <c r="O1361" s="72" t="s">
        <v>2003</v>
      </c>
      <c r="P1361" s="64">
        <f t="shared" si="221"/>
        <v>0.45180722891566266</v>
      </c>
      <c r="Q1361" s="65">
        <v>0.4</v>
      </c>
      <c r="R1361" s="66">
        <v>7.7108433734939766E-2</v>
      </c>
      <c r="S1361" s="67">
        <f t="shared" si="218"/>
        <v>0.88533333333333331</v>
      </c>
      <c r="T1361" s="68" t="str">
        <f t="shared" si="219"/>
        <v>En Proceso</v>
      </c>
      <c r="U1361" s="69" t="str">
        <f t="shared" si="220"/>
        <v>K</v>
      </c>
      <c r="V1361" s="120" t="s">
        <v>2004</v>
      </c>
      <c r="W1361" s="71">
        <f t="shared" si="216"/>
        <v>0.92289156626506019</v>
      </c>
      <c r="X1361" s="703"/>
    </row>
    <row r="1362" spans="1:24" s="5" customFormat="1" ht="29.25" hidden="1" customHeight="1" outlineLevel="2" thickBot="1" x14ac:dyDescent="0.3">
      <c r="A1362" s="732"/>
      <c r="B1362" s="714"/>
      <c r="C1362" s="291" t="s">
        <v>2008</v>
      </c>
      <c r="D1362" s="589">
        <v>42750</v>
      </c>
      <c r="E1362" s="589">
        <v>42916</v>
      </c>
      <c r="F1362" s="725"/>
      <c r="G1362" s="726"/>
      <c r="H1362" s="146" t="s">
        <v>39</v>
      </c>
      <c r="I1362" s="146" t="s">
        <v>1999</v>
      </c>
      <c r="J1362" s="58">
        <v>1</v>
      </c>
      <c r="K1362" s="146">
        <v>2700000</v>
      </c>
      <c r="L1362" s="147">
        <f t="shared" si="228"/>
        <v>2700000</v>
      </c>
      <c r="M1362" s="221">
        <f t="shared" si="224"/>
        <v>166</v>
      </c>
      <c r="N1362" s="62" t="str">
        <f t="shared" si="225"/>
        <v>X</v>
      </c>
      <c r="O1362" s="72" t="s">
        <v>2003</v>
      </c>
      <c r="P1362" s="64">
        <f t="shared" si="221"/>
        <v>0.45180722891566266</v>
      </c>
      <c r="Q1362" s="65">
        <v>0.4</v>
      </c>
      <c r="R1362" s="66">
        <v>7.7108433734939766E-2</v>
      </c>
      <c r="S1362" s="67">
        <f t="shared" si="218"/>
        <v>0.88533333333333331</v>
      </c>
      <c r="T1362" s="68" t="str">
        <f t="shared" si="219"/>
        <v>En Proceso</v>
      </c>
      <c r="U1362" s="69" t="str">
        <f t="shared" si="220"/>
        <v>K</v>
      </c>
      <c r="V1362" s="120" t="s">
        <v>2004</v>
      </c>
      <c r="W1362" s="71">
        <f t="shared" si="216"/>
        <v>0.92289156626506019</v>
      </c>
      <c r="X1362" s="703"/>
    </row>
    <row r="1363" spans="1:24" s="5" customFormat="1" ht="29.25" hidden="1" customHeight="1" outlineLevel="2" thickBot="1" x14ac:dyDescent="0.3">
      <c r="A1363" s="732"/>
      <c r="B1363" s="714"/>
      <c r="C1363" s="291" t="s">
        <v>2009</v>
      </c>
      <c r="D1363" s="589">
        <v>42750</v>
      </c>
      <c r="E1363" s="589">
        <v>42916</v>
      </c>
      <c r="F1363" s="725"/>
      <c r="G1363" s="726"/>
      <c r="H1363" s="146" t="s">
        <v>39</v>
      </c>
      <c r="I1363" s="146" t="s">
        <v>1999</v>
      </c>
      <c r="J1363" s="58">
        <v>1</v>
      </c>
      <c r="K1363" s="146">
        <v>2700000</v>
      </c>
      <c r="L1363" s="147">
        <f t="shared" si="228"/>
        <v>2700000</v>
      </c>
      <c r="M1363" s="221">
        <f t="shared" si="224"/>
        <v>166</v>
      </c>
      <c r="N1363" s="62" t="str">
        <f t="shared" si="225"/>
        <v>X</v>
      </c>
      <c r="O1363" s="72" t="s">
        <v>2003</v>
      </c>
      <c r="P1363" s="64">
        <f t="shared" si="221"/>
        <v>0.45180722891566266</v>
      </c>
      <c r="Q1363" s="65">
        <v>0.4</v>
      </c>
      <c r="R1363" s="66">
        <v>7.7108433734939766E-2</v>
      </c>
      <c r="S1363" s="67">
        <f t="shared" si="218"/>
        <v>0.88533333333333331</v>
      </c>
      <c r="T1363" s="68" t="str">
        <f t="shared" si="219"/>
        <v>En Proceso</v>
      </c>
      <c r="U1363" s="69" t="str">
        <f t="shared" si="220"/>
        <v>K</v>
      </c>
      <c r="V1363" s="120" t="s">
        <v>2004</v>
      </c>
      <c r="W1363" s="71">
        <f t="shared" si="216"/>
        <v>0.92289156626506019</v>
      </c>
      <c r="X1363" s="703"/>
    </row>
    <row r="1364" spans="1:24" s="5" customFormat="1" ht="29.25" hidden="1" customHeight="1" outlineLevel="2" thickBot="1" x14ac:dyDescent="0.3">
      <c r="A1364" s="732"/>
      <c r="B1364" s="714"/>
      <c r="C1364" s="291" t="s">
        <v>2010</v>
      </c>
      <c r="D1364" s="589">
        <v>42750</v>
      </c>
      <c r="E1364" s="589">
        <v>42916</v>
      </c>
      <c r="F1364" s="725"/>
      <c r="G1364" s="726"/>
      <c r="H1364" s="146" t="s">
        <v>39</v>
      </c>
      <c r="I1364" s="146" t="s">
        <v>1999</v>
      </c>
      <c r="J1364" s="58">
        <v>1</v>
      </c>
      <c r="K1364" s="146">
        <v>7200000</v>
      </c>
      <c r="L1364" s="147">
        <f t="shared" si="228"/>
        <v>7200000</v>
      </c>
      <c r="M1364" s="221">
        <f t="shared" si="224"/>
        <v>166</v>
      </c>
      <c r="N1364" s="62" t="str">
        <f t="shared" si="225"/>
        <v>X</v>
      </c>
      <c r="O1364" s="72" t="s">
        <v>2011</v>
      </c>
      <c r="P1364" s="64">
        <f t="shared" si="221"/>
        <v>0.45180722891566266</v>
      </c>
      <c r="Q1364" s="65">
        <v>0.4</v>
      </c>
      <c r="R1364" s="66">
        <v>7.7108433734939766E-2</v>
      </c>
      <c r="S1364" s="67">
        <f t="shared" si="218"/>
        <v>0.88533333333333331</v>
      </c>
      <c r="T1364" s="68" t="str">
        <f t="shared" si="219"/>
        <v>En Proceso</v>
      </c>
      <c r="U1364" s="69" t="str">
        <f t="shared" si="220"/>
        <v>K</v>
      </c>
      <c r="V1364" s="120" t="s">
        <v>2004</v>
      </c>
      <c r="W1364" s="71">
        <f t="shared" si="216"/>
        <v>0.92289156626506019</v>
      </c>
      <c r="X1364" s="703"/>
    </row>
    <row r="1365" spans="1:24" s="5" customFormat="1" ht="29.25" hidden="1" customHeight="1" outlineLevel="2" thickBot="1" x14ac:dyDescent="0.3">
      <c r="A1365" s="732"/>
      <c r="B1365" s="714" t="s">
        <v>2012</v>
      </c>
      <c r="C1365" s="291" t="s">
        <v>1996</v>
      </c>
      <c r="D1365" s="589">
        <v>42917</v>
      </c>
      <c r="E1365" s="589">
        <v>43069</v>
      </c>
      <c r="F1365" s="725" t="s">
        <v>1997</v>
      </c>
      <c r="G1365" s="726" t="s">
        <v>1998</v>
      </c>
      <c r="H1365" s="54" t="s">
        <v>39</v>
      </c>
      <c r="I1365" s="146" t="s">
        <v>1999</v>
      </c>
      <c r="J1365" s="58">
        <v>3</v>
      </c>
      <c r="K1365" s="146">
        <v>12833334</v>
      </c>
      <c r="L1365" s="147">
        <f>+J1365*K1365</f>
        <v>38500002</v>
      </c>
      <c r="M1365" s="221" t="str">
        <f t="shared" si="224"/>
        <v/>
      </c>
      <c r="N1365" s="62" t="str">
        <f t="shared" si="225"/>
        <v/>
      </c>
      <c r="O1365" s="72"/>
      <c r="P1365" s="64" t="str">
        <f t="shared" si="221"/>
        <v/>
      </c>
      <c r="Q1365" s="65"/>
      <c r="R1365" s="66"/>
      <c r="S1365" s="67" t="str">
        <f t="shared" si="218"/>
        <v/>
      </c>
      <c r="T1365" s="68" t="str">
        <f t="shared" si="219"/>
        <v>Sin Iniciar</v>
      </c>
      <c r="U1365" s="69" t="str">
        <f t="shared" si="220"/>
        <v>6</v>
      </c>
      <c r="V1365" s="120" t="s">
        <v>2004</v>
      </c>
      <c r="W1365" s="71">
        <f t="shared" si="216"/>
        <v>1</v>
      </c>
      <c r="X1365" s="703"/>
    </row>
    <row r="1366" spans="1:24" s="5" customFormat="1" ht="29.25" hidden="1" customHeight="1" outlineLevel="2" thickBot="1" x14ac:dyDescent="0.3">
      <c r="A1366" s="732"/>
      <c r="B1366" s="714"/>
      <c r="C1366" s="291" t="s">
        <v>2002</v>
      </c>
      <c r="D1366" s="589">
        <v>42917</v>
      </c>
      <c r="E1366" s="589">
        <v>43069</v>
      </c>
      <c r="F1366" s="725"/>
      <c r="G1366" s="726"/>
      <c r="H1366" s="146" t="s">
        <v>39</v>
      </c>
      <c r="I1366" s="146" t="s">
        <v>1999</v>
      </c>
      <c r="J1366" s="58">
        <v>1</v>
      </c>
      <c r="K1366" s="146">
        <v>2700000</v>
      </c>
      <c r="L1366" s="147">
        <f>+J1366*K1366</f>
        <v>2700000</v>
      </c>
      <c r="M1366" s="221" t="str">
        <f t="shared" si="224"/>
        <v/>
      </c>
      <c r="N1366" s="62" t="str">
        <f t="shared" si="225"/>
        <v/>
      </c>
      <c r="O1366" s="72"/>
      <c r="P1366" s="64" t="str">
        <f t="shared" si="221"/>
        <v/>
      </c>
      <c r="Q1366" s="65"/>
      <c r="R1366" s="66"/>
      <c r="S1366" s="67" t="str">
        <f t="shared" si="218"/>
        <v/>
      </c>
      <c r="T1366" s="68" t="str">
        <f t="shared" si="219"/>
        <v>Sin Iniciar</v>
      </c>
      <c r="U1366" s="69" t="str">
        <f t="shared" si="220"/>
        <v>6</v>
      </c>
      <c r="V1366" s="120" t="s">
        <v>2004</v>
      </c>
      <c r="W1366" s="71">
        <f t="shared" si="216"/>
        <v>1</v>
      </c>
      <c r="X1366" s="703"/>
    </row>
    <row r="1367" spans="1:24" s="5" customFormat="1" ht="29.25" hidden="1" customHeight="1" outlineLevel="2" thickBot="1" x14ac:dyDescent="0.3">
      <c r="A1367" s="732"/>
      <c r="B1367" s="714"/>
      <c r="C1367" s="291" t="s">
        <v>2005</v>
      </c>
      <c r="D1367" s="589">
        <v>42917</v>
      </c>
      <c r="E1367" s="589">
        <v>43069</v>
      </c>
      <c r="F1367" s="725"/>
      <c r="G1367" s="726"/>
      <c r="H1367" s="146" t="s">
        <v>39</v>
      </c>
      <c r="I1367" s="146" t="s">
        <v>1999</v>
      </c>
      <c r="J1367" s="58">
        <v>1</v>
      </c>
      <c r="K1367" s="146">
        <v>2700000</v>
      </c>
      <c r="L1367" s="147">
        <f>+J1367*K1367</f>
        <v>2700000</v>
      </c>
      <c r="M1367" s="221" t="str">
        <f t="shared" si="224"/>
        <v/>
      </c>
      <c r="N1367" s="62" t="str">
        <f t="shared" si="225"/>
        <v/>
      </c>
      <c r="O1367" s="72"/>
      <c r="P1367" s="64" t="str">
        <f t="shared" si="221"/>
        <v/>
      </c>
      <c r="Q1367" s="65"/>
      <c r="R1367" s="66"/>
      <c r="S1367" s="67" t="str">
        <f t="shared" si="218"/>
        <v/>
      </c>
      <c r="T1367" s="68" t="str">
        <f t="shared" si="219"/>
        <v>Sin Iniciar</v>
      </c>
      <c r="U1367" s="69" t="str">
        <f t="shared" si="220"/>
        <v>6</v>
      </c>
      <c r="V1367" s="120" t="s">
        <v>2004</v>
      </c>
      <c r="W1367" s="71">
        <f t="shared" si="216"/>
        <v>1</v>
      </c>
      <c r="X1367" s="703"/>
    </row>
    <row r="1368" spans="1:24" s="5" customFormat="1" ht="29.25" hidden="1" customHeight="1" outlineLevel="2" thickBot="1" x14ac:dyDescent="0.3">
      <c r="A1368" s="732"/>
      <c r="B1368" s="714"/>
      <c r="C1368" s="291" t="s">
        <v>2006</v>
      </c>
      <c r="D1368" s="589">
        <v>42917</v>
      </c>
      <c r="E1368" s="589">
        <v>43069</v>
      </c>
      <c r="F1368" s="725"/>
      <c r="G1368" s="726"/>
      <c r="H1368" s="146" t="s">
        <v>39</v>
      </c>
      <c r="I1368" s="146" t="s">
        <v>1999</v>
      </c>
      <c r="J1368" s="58">
        <v>1</v>
      </c>
      <c r="K1368" s="146">
        <v>2700000</v>
      </c>
      <c r="L1368" s="147">
        <f t="shared" ref="L1368:L1372" si="229">+J1368*K1368</f>
        <v>2700000</v>
      </c>
      <c r="M1368" s="221" t="str">
        <f t="shared" si="224"/>
        <v/>
      </c>
      <c r="N1368" s="62" t="str">
        <f t="shared" si="225"/>
        <v/>
      </c>
      <c r="O1368" s="72"/>
      <c r="P1368" s="64" t="str">
        <f t="shared" si="221"/>
        <v/>
      </c>
      <c r="Q1368" s="65"/>
      <c r="R1368" s="66"/>
      <c r="S1368" s="67" t="str">
        <f t="shared" si="218"/>
        <v/>
      </c>
      <c r="T1368" s="68" t="str">
        <f t="shared" si="219"/>
        <v>Sin Iniciar</v>
      </c>
      <c r="U1368" s="69" t="str">
        <f t="shared" si="220"/>
        <v>6</v>
      </c>
      <c r="V1368" s="120" t="s">
        <v>2004</v>
      </c>
      <c r="W1368" s="71">
        <f t="shared" si="216"/>
        <v>1</v>
      </c>
      <c r="X1368" s="703"/>
    </row>
    <row r="1369" spans="1:24" s="5" customFormat="1" ht="29.25" hidden="1" customHeight="1" outlineLevel="2" thickBot="1" x14ac:dyDescent="0.3">
      <c r="A1369" s="732"/>
      <c r="B1369" s="714"/>
      <c r="C1369" s="291" t="s">
        <v>2007</v>
      </c>
      <c r="D1369" s="589">
        <v>42917</v>
      </c>
      <c r="E1369" s="589">
        <v>43069</v>
      </c>
      <c r="F1369" s="725"/>
      <c r="G1369" s="726"/>
      <c r="H1369" s="146" t="s">
        <v>39</v>
      </c>
      <c r="I1369" s="146" t="s">
        <v>1999</v>
      </c>
      <c r="J1369" s="58">
        <v>1</v>
      </c>
      <c r="K1369" s="146">
        <v>2700000</v>
      </c>
      <c r="L1369" s="147">
        <f t="shared" si="229"/>
        <v>2700000</v>
      </c>
      <c r="M1369" s="221" t="str">
        <f t="shared" si="224"/>
        <v/>
      </c>
      <c r="N1369" s="62" t="str">
        <f t="shared" si="225"/>
        <v/>
      </c>
      <c r="O1369" s="72"/>
      <c r="P1369" s="64" t="str">
        <f t="shared" si="221"/>
        <v/>
      </c>
      <c r="Q1369" s="65"/>
      <c r="R1369" s="66"/>
      <c r="S1369" s="67" t="str">
        <f t="shared" si="218"/>
        <v/>
      </c>
      <c r="T1369" s="68" t="str">
        <f t="shared" si="219"/>
        <v>Sin Iniciar</v>
      </c>
      <c r="U1369" s="69" t="str">
        <f t="shared" si="220"/>
        <v>6</v>
      </c>
      <c r="V1369" s="120" t="s">
        <v>2004</v>
      </c>
      <c r="W1369" s="71">
        <f t="shared" si="216"/>
        <v>1</v>
      </c>
      <c r="X1369" s="703"/>
    </row>
    <row r="1370" spans="1:24" s="5" customFormat="1" ht="29.25" hidden="1" customHeight="1" outlineLevel="2" thickBot="1" x14ac:dyDescent="0.3">
      <c r="A1370" s="732"/>
      <c r="B1370" s="714"/>
      <c r="C1370" s="291" t="s">
        <v>2008</v>
      </c>
      <c r="D1370" s="589">
        <v>42917</v>
      </c>
      <c r="E1370" s="589">
        <v>43069</v>
      </c>
      <c r="F1370" s="725"/>
      <c r="G1370" s="726"/>
      <c r="H1370" s="146" t="s">
        <v>39</v>
      </c>
      <c r="I1370" s="146" t="s">
        <v>1999</v>
      </c>
      <c r="J1370" s="58">
        <v>1</v>
      </c>
      <c r="K1370" s="146">
        <v>2700000</v>
      </c>
      <c r="L1370" s="147">
        <f t="shared" si="229"/>
        <v>2700000</v>
      </c>
      <c r="M1370" s="221" t="str">
        <f t="shared" si="224"/>
        <v/>
      </c>
      <c r="N1370" s="62" t="str">
        <f t="shared" si="225"/>
        <v/>
      </c>
      <c r="O1370" s="72"/>
      <c r="P1370" s="64" t="str">
        <f t="shared" si="221"/>
        <v/>
      </c>
      <c r="Q1370" s="65"/>
      <c r="R1370" s="66"/>
      <c r="S1370" s="67" t="str">
        <f t="shared" si="218"/>
        <v/>
      </c>
      <c r="T1370" s="68" t="str">
        <f t="shared" si="219"/>
        <v>Sin Iniciar</v>
      </c>
      <c r="U1370" s="69" t="str">
        <f t="shared" si="220"/>
        <v>6</v>
      </c>
      <c r="V1370" s="120" t="s">
        <v>2004</v>
      </c>
      <c r="W1370" s="71">
        <f t="shared" si="216"/>
        <v>1</v>
      </c>
      <c r="X1370" s="703"/>
    </row>
    <row r="1371" spans="1:24" s="5" customFormat="1" ht="29.25" hidden="1" customHeight="1" outlineLevel="2" thickBot="1" x14ac:dyDescent="0.3">
      <c r="A1371" s="732"/>
      <c r="B1371" s="714"/>
      <c r="C1371" s="291" t="s">
        <v>2009</v>
      </c>
      <c r="D1371" s="589">
        <v>42917</v>
      </c>
      <c r="E1371" s="589">
        <v>43069</v>
      </c>
      <c r="F1371" s="725"/>
      <c r="G1371" s="726"/>
      <c r="H1371" s="146" t="s">
        <v>39</v>
      </c>
      <c r="I1371" s="146" t="s">
        <v>1999</v>
      </c>
      <c r="J1371" s="58">
        <v>1</v>
      </c>
      <c r="K1371" s="146">
        <v>2700000</v>
      </c>
      <c r="L1371" s="147">
        <f t="shared" si="229"/>
        <v>2700000</v>
      </c>
      <c r="M1371" s="221" t="str">
        <f t="shared" si="224"/>
        <v/>
      </c>
      <c r="N1371" s="62" t="str">
        <f t="shared" si="225"/>
        <v/>
      </c>
      <c r="O1371" s="72"/>
      <c r="P1371" s="64" t="str">
        <f t="shared" si="221"/>
        <v/>
      </c>
      <c r="Q1371" s="65"/>
      <c r="R1371" s="66"/>
      <c r="S1371" s="67" t="str">
        <f t="shared" si="218"/>
        <v/>
      </c>
      <c r="T1371" s="68" t="str">
        <f t="shared" si="219"/>
        <v>Sin Iniciar</v>
      </c>
      <c r="U1371" s="69" t="str">
        <f t="shared" si="220"/>
        <v>6</v>
      </c>
      <c r="V1371" s="120" t="s">
        <v>2004</v>
      </c>
      <c r="W1371" s="71">
        <f t="shared" ref="W1371:W1400" si="230">1-R1371</f>
        <v>1</v>
      </c>
      <c r="X1371" s="703"/>
    </row>
    <row r="1372" spans="1:24" s="5" customFormat="1" ht="29.25" hidden="1" customHeight="1" outlineLevel="2" thickBot="1" x14ac:dyDescent="0.3">
      <c r="A1372" s="732"/>
      <c r="B1372" s="714"/>
      <c r="C1372" s="291" t="s">
        <v>2010</v>
      </c>
      <c r="D1372" s="589">
        <v>42917</v>
      </c>
      <c r="E1372" s="589">
        <v>43069</v>
      </c>
      <c r="F1372" s="725"/>
      <c r="G1372" s="726"/>
      <c r="H1372" s="146" t="s">
        <v>39</v>
      </c>
      <c r="I1372" s="146" t="s">
        <v>1999</v>
      </c>
      <c r="J1372" s="58">
        <v>1</v>
      </c>
      <c r="K1372" s="146">
        <v>7200000</v>
      </c>
      <c r="L1372" s="147">
        <f t="shared" si="229"/>
        <v>7200000</v>
      </c>
      <c r="M1372" s="221" t="str">
        <f t="shared" si="224"/>
        <v/>
      </c>
      <c r="N1372" s="62" t="str">
        <f t="shared" si="225"/>
        <v/>
      </c>
      <c r="O1372" s="72"/>
      <c r="P1372" s="64" t="str">
        <f t="shared" si="221"/>
        <v/>
      </c>
      <c r="Q1372" s="65"/>
      <c r="R1372" s="66"/>
      <c r="S1372" s="67" t="str">
        <f t="shared" si="218"/>
        <v/>
      </c>
      <c r="T1372" s="68" t="str">
        <f t="shared" si="219"/>
        <v>Sin Iniciar</v>
      </c>
      <c r="U1372" s="69" t="str">
        <f t="shared" si="220"/>
        <v>6</v>
      </c>
      <c r="V1372" s="120" t="s">
        <v>2004</v>
      </c>
      <c r="W1372" s="71">
        <f t="shared" si="230"/>
        <v>1</v>
      </c>
      <c r="X1372" s="703"/>
    </row>
    <row r="1373" spans="1:24" s="5" customFormat="1" ht="29.25" hidden="1" customHeight="1" outlineLevel="2" thickBot="1" x14ac:dyDescent="0.3">
      <c r="A1373" s="732"/>
      <c r="B1373" s="714" t="s">
        <v>2013</v>
      </c>
      <c r="C1373" s="291" t="s">
        <v>2014</v>
      </c>
      <c r="D1373" s="589">
        <v>42750</v>
      </c>
      <c r="E1373" s="589">
        <v>43069</v>
      </c>
      <c r="F1373" s="725" t="s">
        <v>1997</v>
      </c>
      <c r="G1373" s="726" t="s">
        <v>2015</v>
      </c>
      <c r="H1373" s="146" t="s">
        <v>39</v>
      </c>
      <c r="I1373" s="146" t="s">
        <v>2016</v>
      </c>
      <c r="J1373" s="58">
        <v>2</v>
      </c>
      <c r="K1373" s="146">
        <f>90000*60</f>
        <v>5400000</v>
      </c>
      <c r="L1373" s="147">
        <f>+J1373*K1373</f>
        <v>10800000</v>
      </c>
      <c r="M1373" s="221">
        <f t="shared" si="224"/>
        <v>319</v>
      </c>
      <c r="N1373" s="62" t="str">
        <f t="shared" si="225"/>
        <v>X</v>
      </c>
      <c r="O1373" s="72" t="s">
        <v>2017</v>
      </c>
      <c r="P1373" s="64">
        <f t="shared" si="221"/>
        <v>0.23510971786833856</v>
      </c>
      <c r="Q1373" s="65">
        <f>+P1373</f>
        <v>0.23510971786833856</v>
      </c>
      <c r="R1373" s="66">
        <f t="shared" ref="R1373:R1382" si="231">+Q1373</f>
        <v>0.23510971786833856</v>
      </c>
      <c r="S1373" s="67">
        <f t="shared" si="218"/>
        <v>1</v>
      </c>
      <c r="T1373" s="68" t="str">
        <f t="shared" si="219"/>
        <v>Normal</v>
      </c>
      <c r="U1373" s="69" t="str">
        <f t="shared" si="220"/>
        <v>J</v>
      </c>
      <c r="V1373" s="120" t="s">
        <v>1934</v>
      </c>
      <c r="W1373" s="71">
        <f t="shared" si="230"/>
        <v>0.76489028213166144</v>
      </c>
      <c r="X1373" s="703"/>
    </row>
    <row r="1374" spans="1:24" s="5" customFormat="1" ht="29.25" hidden="1" customHeight="1" outlineLevel="2" thickBot="1" x14ac:dyDescent="0.3">
      <c r="A1374" s="732"/>
      <c r="B1374" s="714"/>
      <c r="C1374" s="291" t="s">
        <v>2018</v>
      </c>
      <c r="D1374" s="589">
        <v>42750</v>
      </c>
      <c r="E1374" s="589">
        <v>43069</v>
      </c>
      <c r="F1374" s="725"/>
      <c r="G1374" s="726"/>
      <c r="H1374" s="146" t="s">
        <v>39</v>
      </c>
      <c r="I1374" s="146" t="s">
        <v>2016</v>
      </c>
      <c r="J1374" s="58">
        <v>2</v>
      </c>
      <c r="K1374" s="146">
        <f t="shared" ref="K1374:K1376" si="232">90000*60</f>
        <v>5400000</v>
      </c>
      <c r="L1374" s="147">
        <f t="shared" ref="L1374:L1376" si="233">+J1374*K1374</f>
        <v>10800000</v>
      </c>
      <c r="M1374" s="221">
        <f t="shared" si="224"/>
        <v>319</v>
      </c>
      <c r="N1374" s="62" t="str">
        <f t="shared" si="225"/>
        <v>X</v>
      </c>
      <c r="O1374" s="72" t="s">
        <v>2019</v>
      </c>
      <c r="P1374" s="64">
        <f t="shared" si="221"/>
        <v>0.23510971786833856</v>
      </c>
      <c r="Q1374" s="65">
        <f>+P1374</f>
        <v>0.23510971786833856</v>
      </c>
      <c r="R1374" s="66">
        <f t="shared" si="231"/>
        <v>0.23510971786833856</v>
      </c>
      <c r="S1374" s="67">
        <f t="shared" si="218"/>
        <v>1</v>
      </c>
      <c r="T1374" s="68" t="str">
        <f t="shared" si="219"/>
        <v>Normal</v>
      </c>
      <c r="U1374" s="69" t="str">
        <f t="shared" si="220"/>
        <v>J</v>
      </c>
      <c r="V1374" s="120" t="s">
        <v>1934</v>
      </c>
      <c r="W1374" s="71">
        <f t="shared" si="230"/>
        <v>0.76489028213166144</v>
      </c>
      <c r="X1374" s="703"/>
    </row>
    <row r="1375" spans="1:24" s="5" customFormat="1" ht="29.25" hidden="1" customHeight="1" outlineLevel="2" thickBot="1" x14ac:dyDescent="0.3">
      <c r="A1375" s="732"/>
      <c r="B1375" s="714"/>
      <c r="C1375" s="291" t="s">
        <v>2020</v>
      </c>
      <c r="D1375" s="589">
        <v>42750</v>
      </c>
      <c r="E1375" s="589">
        <v>43069</v>
      </c>
      <c r="F1375" s="725"/>
      <c r="G1375" s="726"/>
      <c r="H1375" s="146" t="s">
        <v>39</v>
      </c>
      <c r="I1375" s="146" t="s">
        <v>2016</v>
      </c>
      <c r="J1375" s="58">
        <v>2</v>
      </c>
      <c r="K1375" s="146">
        <f t="shared" si="232"/>
        <v>5400000</v>
      </c>
      <c r="L1375" s="147">
        <f t="shared" si="233"/>
        <v>10800000</v>
      </c>
      <c r="M1375" s="221">
        <f t="shared" si="224"/>
        <v>319</v>
      </c>
      <c r="N1375" s="62" t="str">
        <f t="shared" si="225"/>
        <v>X</v>
      </c>
      <c r="O1375" s="72" t="s">
        <v>2021</v>
      </c>
      <c r="P1375" s="64">
        <f t="shared" si="221"/>
        <v>0.23510971786833856</v>
      </c>
      <c r="Q1375" s="65">
        <f>+P1375</f>
        <v>0.23510971786833856</v>
      </c>
      <c r="R1375" s="66">
        <f t="shared" si="231"/>
        <v>0.23510971786833856</v>
      </c>
      <c r="S1375" s="67">
        <f t="shared" si="218"/>
        <v>1</v>
      </c>
      <c r="T1375" s="68" t="str">
        <f t="shared" si="219"/>
        <v>Normal</v>
      </c>
      <c r="U1375" s="69" t="str">
        <f t="shared" si="220"/>
        <v>J</v>
      </c>
      <c r="V1375" s="120" t="s">
        <v>1934</v>
      </c>
      <c r="W1375" s="71">
        <f t="shared" si="230"/>
        <v>0.76489028213166144</v>
      </c>
      <c r="X1375" s="703"/>
    </row>
    <row r="1376" spans="1:24" s="5" customFormat="1" ht="29.25" hidden="1" customHeight="1" outlineLevel="2" thickBot="1" x14ac:dyDescent="0.3">
      <c r="A1376" s="732"/>
      <c r="B1376" s="714"/>
      <c r="C1376" s="291" t="s">
        <v>2022</v>
      </c>
      <c r="D1376" s="589">
        <v>42750</v>
      </c>
      <c r="E1376" s="589">
        <v>43069</v>
      </c>
      <c r="F1376" s="725"/>
      <c r="G1376" s="726"/>
      <c r="H1376" s="146" t="s">
        <v>39</v>
      </c>
      <c r="I1376" s="146" t="s">
        <v>2016</v>
      </c>
      <c r="J1376" s="58">
        <v>2</v>
      </c>
      <c r="K1376" s="146">
        <f t="shared" si="232"/>
        <v>5400000</v>
      </c>
      <c r="L1376" s="147">
        <f t="shared" si="233"/>
        <v>10800000</v>
      </c>
      <c r="M1376" s="221">
        <f t="shared" si="224"/>
        <v>319</v>
      </c>
      <c r="N1376" s="62" t="str">
        <f t="shared" si="225"/>
        <v>X</v>
      </c>
      <c r="O1376" s="72" t="s">
        <v>2023</v>
      </c>
      <c r="P1376" s="64">
        <f t="shared" si="221"/>
        <v>0.23510971786833856</v>
      </c>
      <c r="Q1376" s="65">
        <f>+P1376</f>
        <v>0.23510971786833856</v>
      </c>
      <c r="R1376" s="66">
        <f t="shared" si="231"/>
        <v>0.23510971786833856</v>
      </c>
      <c r="S1376" s="67">
        <f t="shared" si="218"/>
        <v>1</v>
      </c>
      <c r="T1376" s="68" t="str">
        <f t="shared" si="219"/>
        <v>Normal</v>
      </c>
      <c r="U1376" s="69" t="str">
        <f t="shared" si="220"/>
        <v>J</v>
      </c>
      <c r="V1376" s="120" t="s">
        <v>1934</v>
      </c>
      <c r="W1376" s="71">
        <f t="shared" si="230"/>
        <v>0.76489028213166144</v>
      </c>
      <c r="X1376" s="703"/>
    </row>
    <row r="1377" spans="1:24" s="5" customFormat="1" ht="29.25" hidden="1" customHeight="1" outlineLevel="2" thickBot="1" x14ac:dyDescent="0.3">
      <c r="A1377" s="732"/>
      <c r="B1377" s="614" t="s">
        <v>1958</v>
      </c>
      <c r="C1377" s="291" t="s">
        <v>2024</v>
      </c>
      <c r="D1377" s="589">
        <v>42795</v>
      </c>
      <c r="E1377" s="589">
        <v>42824</v>
      </c>
      <c r="F1377" s="590" t="s">
        <v>2025</v>
      </c>
      <c r="G1377" s="598" t="s">
        <v>2026</v>
      </c>
      <c r="H1377" s="54" t="s">
        <v>39</v>
      </c>
      <c r="I1377" s="54" t="s">
        <v>45</v>
      </c>
      <c r="J1377" s="58">
        <v>2</v>
      </c>
      <c r="K1377" s="146">
        <v>23000000</v>
      </c>
      <c r="L1377" s="147">
        <f>+J1377*K1377</f>
        <v>46000000</v>
      </c>
      <c r="M1377" s="221">
        <f t="shared" si="224"/>
        <v>29</v>
      </c>
      <c r="N1377" s="62" t="str">
        <f t="shared" si="225"/>
        <v>X</v>
      </c>
      <c r="O1377" s="72" t="s">
        <v>2027</v>
      </c>
      <c r="P1377" s="64">
        <f t="shared" si="221"/>
        <v>1</v>
      </c>
      <c r="Q1377" s="65">
        <v>1</v>
      </c>
      <c r="R1377" s="66">
        <f t="shared" si="231"/>
        <v>1</v>
      </c>
      <c r="S1377" s="67">
        <f t="shared" si="218"/>
        <v>1</v>
      </c>
      <c r="T1377" s="68" t="str">
        <f t="shared" si="219"/>
        <v>Terminado</v>
      </c>
      <c r="U1377" s="69" t="str">
        <f t="shared" si="220"/>
        <v>B</v>
      </c>
      <c r="V1377" s="120" t="s">
        <v>2028</v>
      </c>
      <c r="W1377" s="71">
        <f t="shared" si="230"/>
        <v>0</v>
      </c>
      <c r="X1377" s="703"/>
    </row>
    <row r="1378" spans="1:24" s="5" customFormat="1" ht="29.25" hidden="1" customHeight="1" outlineLevel="2" thickBot="1" x14ac:dyDescent="0.3">
      <c r="A1378" s="732"/>
      <c r="B1378" s="714" t="s">
        <v>2029</v>
      </c>
      <c r="C1378" s="291" t="s">
        <v>2030</v>
      </c>
      <c r="D1378" s="589">
        <v>42856</v>
      </c>
      <c r="E1378" s="589">
        <v>42946</v>
      </c>
      <c r="F1378" s="725" t="s">
        <v>2031</v>
      </c>
      <c r="G1378" s="726" t="s">
        <v>2032</v>
      </c>
      <c r="H1378" s="54" t="s">
        <v>39</v>
      </c>
      <c r="I1378" s="54" t="s">
        <v>441</v>
      </c>
      <c r="J1378" s="58">
        <v>1</v>
      </c>
      <c r="K1378" s="616" t="s">
        <v>2033</v>
      </c>
      <c r="L1378" s="617" t="s">
        <v>2033</v>
      </c>
      <c r="M1378" s="221" t="str">
        <f t="shared" si="224"/>
        <v/>
      </c>
      <c r="N1378" s="62" t="str">
        <f t="shared" si="225"/>
        <v/>
      </c>
      <c r="O1378" s="72" t="s">
        <v>2034</v>
      </c>
      <c r="P1378" s="64" t="str">
        <f t="shared" si="221"/>
        <v/>
      </c>
      <c r="Q1378" s="65"/>
      <c r="R1378" s="66">
        <f t="shared" si="231"/>
        <v>0</v>
      </c>
      <c r="S1378" s="67" t="str">
        <f t="shared" si="218"/>
        <v/>
      </c>
      <c r="T1378" s="68" t="str">
        <f t="shared" si="219"/>
        <v>Sin Iniciar</v>
      </c>
      <c r="U1378" s="69" t="str">
        <f t="shared" si="220"/>
        <v>6</v>
      </c>
      <c r="V1378" s="120"/>
      <c r="W1378" s="71">
        <f t="shared" si="230"/>
        <v>1</v>
      </c>
      <c r="X1378" s="703"/>
    </row>
    <row r="1379" spans="1:24" s="5" customFormat="1" ht="29.25" hidden="1" customHeight="1" outlineLevel="2" thickBot="1" x14ac:dyDescent="0.3">
      <c r="A1379" s="732"/>
      <c r="B1379" s="714"/>
      <c r="C1379" s="291" t="s">
        <v>2035</v>
      </c>
      <c r="D1379" s="589">
        <v>42856</v>
      </c>
      <c r="E1379" s="589">
        <v>42946</v>
      </c>
      <c r="F1379" s="725"/>
      <c r="G1379" s="726"/>
      <c r="H1379" s="54" t="s">
        <v>39</v>
      </c>
      <c r="I1379" s="54" t="s">
        <v>242</v>
      </c>
      <c r="J1379" s="58">
        <v>1</v>
      </c>
      <c r="K1379" s="616" t="s">
        <v>2033</v>
      </c>
      <c r="L1379" s="617" t="s">
        <v>2033</v>
      </c>
      <c r="M1379" s="221" t="str">
        <f t="shared" si="224"/>
        <v/>
      </c>
      <c r="N1379" s="62" t="str">
        <f t="shared" si="225"/>
        <v/>
      </c>
      <c r="O1379" s="72" t="s">
        <v>2034</v>
      </c>
      <c r="P1379" s="64" t="str">
        <f t="shared" si="221"/>
        <v/>
      </c>
      <c r="Q1379" s="65"/>
      <c r="R1379" s="66">
        <f t="shared" si="231"/>
        <v>0</v>
      </c>
      <c r="S1379" s="67" t="str">
        <f t="shared" si="218"/>
        <v/>
      </c>
      <c r="T1379" s="68" t="str">
        <f t="shared" si="219"/>
        <v>Sin Iniciar</v>
      </c>
      <c r="U1379" s="69" t="str">
        <f t="shared" si="220"/>
        <v>6</v>
      </c>
      <c r="V1379" s="120"/>
      <c r="W1379" s="71">
        <f t="shared" si="230"/>
        <v>1</v>
      </c>
      <c r="X1379" s="703"/>
    </row>
    <row r="1380" spans="1:24" s="5" customFormat="1" ht="29.25" hidden="1" customHeight="1" outlineLevel="2" thickBot="1" x14ac:dyDescent="0.3">
      <c r="A1380" s="732"/>
      <c r="B1380" s="714"/>
      <c r="C1380" s="291" t="s">
        <v>2036</v>
      </c>
      <c r="D1380" s="589">
        <v>42856</v>
      </c>
      <c r="E1380" s="589">
        <v>42946</v>
      </c>
      <c r="F1380" s="725"/>
      <c r="G1380" s="726"/>
      <c r="H1380" s="54" t="s">
        <v>39</v>
      </c>
      <c r="I1380" s="54" t="s">
        <v>2037</v>
      </c>
      <c r="J1380" s="58">
        <v>1</v>
      </c>
      <c r="K1380" s="616" t="s">
        <v>2033</v>
      </c>
      <c r="L1380" s="617" t="s">
        <v>2033</v>
      </c>
      <c r="M1380" s="221" t="str">
        <f t="shared" si="224"/>
        <v/>
      </c>
      <c r="N1380" s="62" t="str">
        <f t="shared" si="225"/>
        <v/>
      </c>
      <c r="O1380" s="72" t="s">
        <v>2034</v>
      </c>
      <c r="P1380" s="64" t="str">
        <f t="shared" si="221"/>
        <v/>
      </c>
      <c r="Q1380" s="65"/>
      <c r="R1380" s="66">
        <f t="shared" si="231"/>
        <v>0</v>
      </c>
      <c r="S1380" s="67" t="str">
        <f t="shared" si="218"/>
        <v/>
      </c>
      <c r="T1380" s="68" t="str">
        <f t="shared" si="219"/>
        <v>Sin Iniciar</v>
      </c>
      <c r="U1380" s="69" t="str">
        <f t="shared" si="220"/>
        <v>6</v>
      </c>
      <c r="V1380" s="120"/>
      <c r="W1380" s="71">
        <f t="shared" si="230"/>
        <v>1</v>
      </c>
      <c r="X1380" s="703"/>
    </row>
    <row r="1381" spans="1:24" s="5" customFormat="1" ht="29.25" hidden="1" customHeight="1" outlineLevel="2" thickBot="1" x14ac:dyDescent="0.3">
      <c r="A1381" s="732"/>
      <c r="B1381" s="714"/>
      <c r="C1381" s="291" t="s">
        <v>2038</v>
      </c>
      <c r="D1381" s="589">
        <v>42856</v>
      </c>
      <c r="E1381" s="589">
        <v>42946</v>
      </c>
      <c r="F1381" s="725"/>
      <c r="G1381" s="726"/>
      <c r="H1381" s="54" t="s">
        <v>39</v>
      </c>
      <c r="I1381" s="54" t="s">
        <v>391</v>
      </c>
      <c r="J1381" s="58">
        <v>1</v>
      </c>
      <c r="K1381" s="616" t="s">
        <v>2033</v>
      </c>
      <c r="L1381" s="617" t="s">
        <v>2033</v>
      </c>
      <c r="M1381" s="221" t="str">
        <f t="shared" si="224"/>
        <v/>
      </c>
      <c r="N1381" s="62" t="str">
        <f t="shared" si="225"/>
        <v/>
      </c>
      <c r="O1381" s="72" t="s">
        <v>2034</v>
      </c>
      <c r="P1381" s="64" t="str">
        <f t="shared" si="221"/>
        <v/>
      </c>
      <c r="Q1381" s="65"/>
      <c r="R1381" s="66">
        <f t="shared" si="231"/>
        <v>0</v>
      </c>
      <c r="S1381" s="67" t="str">
        <f t="shared" si="218"/>
        <v/>
      </c>
      <c r="T1381" s="68" t="str">
        <f t="shared" si="219"/>
        <v>Sin Iniciar</v>
      </c>
      <c r="U1381" s="69" t="str">
        <f t="shared" si="220"/>
        <v>6</v>
      </c>
      <c r="V1381" s="120"/>
      <c r="W1381" s="71">
        <f t="shared" si="230"/>
        <v>1</v>
      </c>
      <c r="X1381" s="703"/>
    </row>
    <row r="1382" spans="1:24" s="5" customFormat="1" ht="29.25" hidden="1" customHeight="1" outlineLevel="2" thickBot="1" x14ac:dyDescent="0.3">
      <c r="A1382" s="732"/>
      <c r="B1382" s="714"/>
      <c r="C1382" s="291" t="s">
        <v>2039</v>
      </c>
      <c r="D1382" s="589">
        <v>42856</v>
      </c>
      <c r="E1382" s="589">
        <v>42946</v>
      </c>
      <c r="F1382" s="725"/>
      <c r="G1382" s="726"/>
      <c r="H1382" s="54" t="s">
        <v>39</v>
      </c>
      <c r="I1382" s="54" t="s">
        <v>247</v>
      </c>
      <c r="J1382" s="58">
        <v>1</v>
      </c>
      <c r="K1382" s="616" t="s">
        <v>2033</v>
      </c>
      <c r="L1382" s="617" t="s">
        <v>2033</v>
      </c>
      <c r="M1382" s="221" t="str">
        <f t="shared" si="224"/>
        <v/>
      </c>
      <c r="N1382" s="62" t="str">
        <f t="shared" si="225"/>
        <v/>
      </c>
      <c r="O1382" s="72" t="s">
        <v>2034</v>
      </c>
      <c r="P1382" s="64" t="str">
        <f t="shared" si="221"/>
        <v/>
      </c>
      <c r="Q1382" s="65"/>
      <c r="R1382" s="66">
        <f t="shared" si="231"/>
        <v>0</v>
      </c>
      <c r="S1382" s="67" t="str">
        <f t="shared" si="218"/>
        <v/>
      </c>
      <c r="T1382" s="68" t="str">
        <f t="shared" si="219"/>
        <v>Sin Iniciar</v>
      </c>
      <c r="U1382" s="69" t="str">
        <f t="shared" si="220"/>
        <v>6</v>
      </c>
      <c r="V1382" s="120"/>
      <c r="W1382" s="71">
        <f t="shared" si="230"/>
        <v>1</v>
      </c>
      <c r="X1382" s="703"/>
    </row>
    <row r="1383" spans="1:24" s="5" customFormat="1" ht="29.25" hidden="1" customHeight="1" outlineLevel="2" thickBot="1" x14ac:dyDescent="0.3">
      <c r="A1383" s="732"/>
      <c r="B1383" s="714" t="s">
        <v>2040</v>
      </c>
      <c r="C1383" s="291" t="s">
        <v>2030</v>
      </c>
      <c r="D1383" s="589">
        <v>42917</v>
      </c>
      <c r="E1383" s="589">
        <v>43069</v>
      </c>
      <c r="F1383" s="725" t="s">
        <v>2041</v>
      </c>
      <c r="G1383" s="726" t="s">
        <v>2032</v>
      </c>
      <c r="H1383" s="54" t="s">
        <v>39</v>
      </c>
      <c r="I1383" s="54" t="s">
        <v>247</v>
      </c>
      <c r="J1383" s="58">
        <v>1</v>
      </c>
      <c r="K1383" s="616" t="s">
        <v>2033</v>
      </c>
      <c r="L1383" s="617" t="s">
        <v>2033</v>
      </c>
      <c r="M1383" s="221" t="str">
        <f t="shared" si="224"/>
        <v/>
      </c>
      <c r="N1383" s="62" t="str">
        <f t="shared" si="225"/>
        <v/>
      </c>
      <c r="O1383" s="72"/>
      <c r="P1383" s="64" t="str">
        <f t="shared" si="221"/>
        <v/>
      </c>
      <c r="Q1383" s="65"/>
      <c r="R1383" s="66"/>
      <c r="S1383" s="67" t="str">
        <f t="shared" si="218"/>
        <v/>
      </c>
      <c r="T1383" s="68" t="str">
        <f t="shared" si="219"/>
        <v>Sin Iniciar</v>
      </c>
      <c r="U1383" s="69" t="str">
        <f t="shared" si="220"/>
        <v>6</v>
      </c>
      <c r="V1383" s="120"/>
      <c r="W1383" s="71">
        <f t="shared" si="230"/>
        <v>1</v>
      </c>
      <c r="X1383" s="703"/>
    </row>
    <row r="1384" spans="1:24" s="5" customFormat="1" ht="29.25" hidden="1" customHeight="1" outlineLevel="2" thickBot="1" x14ac:dyDescent="0.3">
      <c r="A1384" s="732"/>
      <c r="B1384" s="714"/>
      <c r="C1384" s="291" t="s">
        <v>2035</v>
      </c>
      <c r="D1384" s="589">
        <v>42917</v>
      </c>
      <c r="E1384" s="589">
        <v>43069</v>
      </c>
      <c r="F1384" s="725"/>
      <c r="G1384" s="726"/>
      <c r="H1384" s="54" t="s">
        <v>39</v>
      </c>
      <c r="I1384" s="54" t="s">
        <v>417</v>
      </c>
      <c r="J1384" s="58">
        <v>1</v>
      </c>
      <c r="K1384" s="616" t="s">
        <v>2033</v>
      </c>
      <c r="L1384" s="617" t="s">
        <v>2033</v>
      </c>
      <c r="M1384" s="221" t="str">
        <f t="shared" si="224"/>
        <v/>
      </c>
      <c r="N1384" s="62" t="str">
        <f t="shared" si="225"/>
        <v/>
      </c>
      <c r="O1384" s="72"/>
      <c r="P1384" s="64" t="str">
        <f t="shared" si="221"/>
        <v/>
      </c>
      <c r="Q1384" s="65"/>
      <c r="R1384" s="66"/>
      <c r="S1384" s="67" t="str">
        <f t="shared" si="218"/>
        <v/>
      </c>
      <c r="T1384" s="68" t="str">
        <f t="shared" si="219"/>
        <v>Sin Iniciar</v>
      </c>
      <c r="U1384" s="69" t="str">
        <f t="shared" si="220"/>
        <v>6</v>
      </c>
      <c r="V1384" s="120"/>
      <c r="W1384" s="71">
        <f t="shared" si="230"/>
        <v>1</v>
      </c>
      <c r="X1384" s="703"/>
    </row>
    <row r="1385" spans="1:24" s="5" customFormat="1" ht="29.25" hidden="1" customHeight="1" outlineLevel="2" thickBot="1" x14ac:dyDescent="0.3">
      <c r="A1385" s="732"/>
      <c r="B1385" s="714"/>
      <c r="C1385" s="291" t="s">
        <v>2036</v>
      </c>
      <c r="D1385" s="589">
        <v>42917</v>
      </c>
      <c r="E1385" s="589">
        <v>43069</v>
      </c>
      <c r="F1385" s="725"/>
      <c r="G1385" s="726"/>
      <c r="H1385" s="54" t="s">
        <v>39</v>
      </c>
      <c r="I1385" s="54" t="s">
        <v>1836</v>
      </c>
      <c r="J1385" s="58">
        <v>1</v>
      </c>
      <c r="K1385" s="616" t="s">
        <v>2033</v>
      </c>
      <c r="L1385" s="617" t="s">
        <v>2033</v>
      </c>
      <c r="M1385" s="221" t="str">
        <f t="shared" si="224"/>
        <v/>
      </c>
      <c r="N1385" s="62" t="str">
        <f t="shared" si="225"/>
        <v/>
      </c>
      <c r="O1385" s="72"/>
      <c r="P1385" s="64" t="str">
        <f t="shared" si="221"/>
        <v/>
      </c>
      <c r="Q1385" s="65"/>
      <c r="R1385" s="66"/>
      <c r="S1385" s="67" t="str">
        <f t="shared" si="218"/>
        <v/>
      </c>
      <c r="T1385" s="68" t="str">
        <f t="shared" si="219"/>
        <v>Sin Iniciar</v>
      </c>
      <c r="U1385" s="69" t="str">
        <f t="shared" si="220"/>
        <v>6</v>
      </c>
      <c r="V1385" s="120"/>
      <c r="W1385" s="71">
        <f t="shared" si="230"/>
        <v>1</v>
      </c>
      <c r="X1385" s="703"/>
    </row>
    <row r="1386" spans="1:24" s="5" customFormat="1" ht="29.25" hidden="1" customHeight="1" outlineLevel="2" thickBot="1" x14ac:dyDescent="0.3">
      <c r="A1386" s="732"/>
      <c r="B1386" s="714"/>
      <c r="C1386" s="291" t="s">
        <v>2038</v>
      </c>
      <c r="D1386" s="589">
        <v>42917</v>
      </c>
      <c r="E1386" s="589">
        <v>43069</v>
      </c>
      <c r="F1386" s="725"/>
      <c r="G1386" s="726"/>
      <c r="H1386" s="54" t="s">
        <v>39</v>
      </c>
      <c r="I1386" s="54" t="s">
        <v>1829</v>
      </c>
      <c r="J1386" s="58">
        <v>1</v>
      </c>
      <c r="K1386" s="616" t="s">
        <v>2033</v>
      </c>
      <c r="L1386" s="617" t="s">
        <v>2033</v>
      </c>
      <c r="M1386" s="221" t="str">
        <f t="shared" si="224"/>
        <v/>
      </c>
      <c r="N1386" s="62" t="str">
        <f t="shared" si="225"/>
        <v/>
      </c>
      <c r="O1386" s="72"/>
      <c r="P1386" s="64" t="str">
        <f t="shared" si="221"/>
        <v/>
      </c>
      <c r="Q1386" s="65"/>
      <c r="R1386" s="66"/>
      <c r="S1386" s="67" t="str">
        <f t="shared" si="218"/>
        <v/>
      </c>
      <c r="T1386" s="68" t="str">
        <f t="shared" si="219"/>
        <v>Sin Iniciar</v>
      </c>
      <c r="U1386" s="69" t="str">
        <f t="shared" si="220"/>
        <v>6</v>
      </c>
      <c r="V1386" s="120"/>
      <c r="W1386" s="71">
        <f t="shared" si="230"/>
        <v>1</v>
      </c>
      <c r="X1386" s="703"/>
    </row>
    <row r="1387" spans="1:24" s="5" customFormat="1" ht="29.25" hidden="1" customHeight="1" outlineLevel="2" thickBot="1" x14ac:dyDescent="0.3">
      <c r="A1387" s="732"/>
      <c r="B1387" s="714"/>
      <c r="C1387" s="291" t="s">
        <v>2039</v>
      </c>
      <c r="D1387" s="589">
        <v>42917</v>
      </c>
      <c r="E1387" s="589">
        <v>43069</v>
      </c>
      <c r="F1387" s="725"/>
      <c r="G1387" s="726"/>
      <c r="H1387" s="54" t="s">
        <v>39</v>
      </c>
      <c r="I1387" s="54" t="s">
        <v>2042</v>
      </c>
      <c r="J1387" s="58">
        <v>1</v>
      </c>
      <c r="K1387" s="618">
        <v>1800000</v>
      </c>
      <c r="L1387" s="619">
        <v>1800000</v>
      </c>
      <c r="M1387" s="221" t="str">
        <f t="shared" si="224"/>
        <v/>
      </c>
      <c r="N1387" s="62" t="str">
        <f t="shared" si="225"/>
        <v/>
      </c>
      <c r="O1387" s="72"/>
      <c r="P1387" s="64" t="str">
        <f t="shared" si="221"/>
        <v/>
      </c>
      <c r="Q1387" s="65"/>
      <c r="R1387" s="66"/>
      <c r="S1387" s="67" t="str">
        <f t="shared" si="218"/>
        <v/>
      </c>
      <c r="T1387" s="68" t="str">
        <f t="shared" si="219"/>
        <v>Sin Iniciar</v>
      </c>
      <c r="U1387" s="69" t="str">
        <f t="shared" si="220"/>
        <v>6</v>
      </c>
      <c r="V1387" s="120"/>
      <c r="W1387" s="71">
        <f t="shared" si="230"/>
        <v>1</v>
      </c>
      <c r="X1387" s="703"/>
    </row>
    <row r="1388" spans="1:24" s="5" customFormat="1" ht="29.25" hidden="1" customHeight="1" outlineLevel="2" thickBot="1" x14ac:dyDescent="0.3">
      <c r="A1388" s="732"/>
      <c r="B1388" s="614" t="s">
        <v>1958</v>
      </c>
      <c r="C1388" s="291" t="s">
        <v>2043</v>
      </c>
      <c r="D1388" s="220">
        <v>42750</v>
      </c>
      <c r="E1388" s="220">
        <v>42794</v>
      </c>
      <c r="F1388" s="590" t="s">
        <v>2044</v>
      </c>
      <c r="G1388" s="598" t="s">
        <v>2045</v>
      </c>
      <c r="H1388" s="54" t="s">
        <v>39</v>
      </c>
      <c r="I1388" s="54" t="s">
        <v>45</v>
      </c>
      <c r="J1388" s="58">
        <v>2</v>
      </c>
      <c r="K1388" s="146">
        <v>20700000</v>
      </c>
      <c r="L1388" s="147">
        <f>+J1388*K1388</f>
        <v>41400000</v>
      </c>
      <c r="M1388" s="221">
        <f t="shared" si="224"/>
        <v>44</v>
      </c>
      <c r="N1388" s="62" t="str">
        <f t="shared" si="225"/>
        <v/>
      </c>
      <c r="O1388" s="72" t="s">
        <v>2046</v>
      </c>
      <c r="P1388" s="64">
        <v>1</v>
      </c>
      <c r="Q1388" s="65">
        <v>1</v>
      </c>
      <c r="R1388" s="66">
        <f>+Q1388</f>
        <v>1</v>
      </c>
      <c r="S1388" s="67">
        <f t="shared" si="218"/>
        <v>1</v>
      </c>
      <c r="T1388" s="68" t="str">
        <f t="shared" si="219"/>
        <v>Terminado</v>
      </c>
      <c r="U1388" s="69" t="str">
        <f t="shared" si="220"/>
        <v>B</v>
      </c>
      <c r="V1388" s="120" t="s">
        <v>2047</v>
      </c>
      <c r="W1388" s="71">
        <f t="shared" si="230"/>
        <v>0</v>
      </c>
      <c r="X1388" s="703"/>
    </row>
    <row r="1389" spans="1:24" s="5" customFormat="1" ht="29.25" hidden="1" customHeight="1" outlineLevel="2" thickBot="1" x14ac:dyDescent="0.3">
      <c r="A1389" s="732"/>
      <c r="B1389" s="714" t="s">
        <v>2048</v>
      </c>
      <c r="C1389" s="291" t="s">
        <v>2049</v>
      </c>
      <c r="D1389" s="608"/>
      <c r="E1389" s="608"/>
      <c r="F1389" s="609" t="s">
        <v>2050</v>
      </c>
      <c r="G1389" s="610" t="s">
        <v>2051</v>
      </c>
      <c r="H1389" s="290" t="s">
        <v>147</v>
      </c>
      <c r="I1389" s="290"/>
      <c r="J1389" s="611"/>
      <c r="K1389" s="612"/>
      <c r="L1389" s="613"/>
      <c r="M1389" s="221" t="str">
        <f t="shared" si="224"/>
        <v/>
      </c>
      <c r="N1389" s="62" t="str">
        <f t="shared" si="225"/>
        <v/>
      </c>
      <c r="O1389" s="72"/>
      <c r="P1389" s="64" t="str">
        <f t="shared" si="221"/>
        <v/>
      </c>
      <c r="Q1389" s="65"/>
      <c r="R1389" s="66"/>
      <c r="S1389" s="67" t="str">
        <f t="shared" si="218"/>
        <v/>
      </c>
      <c r="T1389" s="68" t="str">
        <f t="shared" si="219"/>
        <v>Sin Iniciar</v>
      </c>
      <c r="U1389" s="69" t="str">
        <f t="shared" si="220"/>
        <v>6</v>
      </c>
      <c r="V1389" s="120"/>
      <c r="W1389" s="71">
        <f t="shared" si="230"/>
        <v>1</v>
      </c>
      <c r="X1389" s="703"/>
    </row>
    <row r="1390" spans="1:24" s="5" customFormat="1" ht="29.25" hidden="1" customHeight="1" outlineLevel="2" thickBot="1" x14ac:dyDescent="0.3">
      <c r="A1390" s="732"/>
      <c r="B1390" s="714"/>
      <c r="C1390" s="291" t="s">
        <v>2052</v>
      </c>
      <c r="D1390" s="620"/>
      <c r="E1390" s="621"/>
      <c r="F1390" s="609" t="s">
        <v>2053</v>
      </c>
      <c r="G1390" s="610"/>
      <c r="H1390" s="290"/>
      <c r="I1390" s="290"/>
      <c r="J1390" s="611"/>
      <c r="K1390" s="612"/>
      <c r="L1390" s="613"/>
      <c r="M1390" s="221" t="str">
        <f t="shared" si="224"/>
        <v/>
      </c>
      <c r="N1390" s="62" t="str">
        <f t="shared" si="225"/>
        <v/>
      </c>
      <c r="O1390" s="72"/>
      <c r="P1390" s="64" t="str">
        <f t="shared" si="221"/>
        <v/>
      </c>
      <c r="Q1390" s="65"/>
      <c r="R1390" s="66"/>
      <c r="S1390" s="67" t="str">
        <f t="shared" si="218"/>
        <v/>
      </c>
      <c r="T1390" s="68" t="str">
        <f t="shared" si="219"/>
        <v>Sin Iniciar</v>
      </c>
      <c r="U1390" s="69" t="str">
        <f t="shared" si="220"/>
        <v>6</v>
      </c>
      <c r="V1390" s="120"/>
      <c r="W1390" s="71">
        <f t="shared" si="230"/>
        <v>1</v>
      </c>
      <c r="X1390" s="703"/>
    </row>
    <row r="1391" spans="1:24" s="5" customFormat="1" ht="29.25" hidden="1" customHeight="1" outlineLevel="2" thickBot="1" x14ac:dyDescent="0.3">
      <c r="A1391" s="732"/>
      <c r="B1391" s="714"/>
      <c r="C1391" s="291" t="s">
        <v>468</v>
      </c>
      <c r="D1391" s="620"/>
      <c r="E1391" s="621"/>
      <c r="F1391" s="609" t="s">
        <v>2054</v>
      </c>
      <c r="G1391" s="610"/>
      <c r="H1391" s="290"/>
      <c r="I1391" s="290"/>
      <c r="J1391" s="611"/>
      <c r="K1391" s="612"/>
      <c r="L1391" s="613"/>
      <c r="M1391" s="221" t="str">
        <f t="shared" si="224"/>
        <v/>
      </c>
      <c r="N1391" s="62" t="str">
        <f t="shared" si="225"/>
        <v/>
      </c>
      <c r="O1391" s="72"/>
      <c r="P1391" s="64" t="str">
        <f t="shared" si="221"/>
        <v/>
      </c>
      <c r="Q1391" s="65"/>
      <c r="R1391" s="66"/>
      <c r="S1391" s="67" t="str">
        <f t="shared" si="218"/>
        <v/>
      </c>
      <c r="T1391" s="68" t="str">
        <f t="shared" si="219"/>
        <v>Sin Iniciar</v>
      </c>
      <c r="U1391" s="69" t="str">
        <f t="shared" si="220"/>
        <v>6</v>
      </c>
      <c r="V1391" s="120"/>
      <c r="W1391" s="71">
        <f t="shared" si="230"/>
        <v>1</v>
      </c>
      <c r="X1391" s="703"/>
    </row>
    <row r="1392" spans="1:24" s="5" customFormat="1" ht="29.25" hidden="1" customHeight="1" outlineLevel="2" thickBot="1" x14ac:dyDescent="0.3">
      <c r="A1392" s="732"/>
      <c r="B1392" s="714"/>
      <c r="C1392" s="716" t="s">
        <v>2055</v>
      </c>
      <c r="D1392" s="620"/>
      <c r="E1392" s="621"/>
      <c r="F1392" s="609" t="s">
        <v>2056</v>
      </c>
      <c r="G1392" s="610"/>
      <c r="H1392" s="290" t="s">
        <v>39</v>
      </c>
      <c r="I1392" s="290"/>
      <c r="J1392" s="611"/>
      <c r="K1392" s="612"/>
      <c r="L1392" s="613"/>
      <c r="M1392" s="221" t="str">
        <f t="shared" si="224"/>
        <v/>
      </c>
      <c r="N1392" s="62" t="str">
        <f t="shared" si="225"/>
        <v/>
      </c>
      <c r="O1392" s="72"/>
      <c r="P1392" s="64" t="str">
        <f t="shared" si="221"/>
        <v/>
      </c>
      <c r="Q1392" s="65"/>
      <c r="R1392" s="66"/>
      <c r="S1392" s="67" t="str">
        <f t="shared" si="218"/>
        <v/>
      </c>
      <c r="T1392" s="68" t="str">
        <f t="shared" si="219"/>
        <v>Sin Iniciar</v>
      </c>
      <c r="U1392" s="69" t="str">
        <f t="shared" si="220"/>
        <v>6</v>
      </c>
      <c r="V1392" s="120"/>
      <c r="W1392" s="71">
        <f t="shared" si="230"/>
        <v>1</v>
      </c>
      <c r="X1392" s="703"/>
    </row>
    <row r="1393" spans="1:25" s="5" customFormat="1" ht="29.25" hidden="1" customHeight="1" outlineLevel="2" thickBot="1" x14ac:dyDescent="0.3">
      <c r="A1393" s="732"/>
      <c r="B1393" s="714"/>
      <c r="C1393" s="716"/>
      <c r="D1393" s="620"/>
      <c r="E1393" s="621"/>
      <c r="F1393" s="609" t="s">
        <v>2057</v>
      </c>
      <c r="G1393" s="610"/>
      <c r="H1393" s="290" t="s">
        <v>302</v>
      </c>
      <c r="I1393" s="290"/>
      <c r="J1393" s="611"/>
      <c r="K1393" s="612"/>
      <c r="L1393" s="613"/>
      <c r="M1393" s="221" t="str">
        <f t="shared" si="224"/>
        <v/>
      </c>
      <c r="N1393" s="62" t="str">
        <f t="shared" si="225"/>
        <v/>
      </c>
      <c r="O1393" s="72"/>
      <c r="P1393" s="64" t="str">
        <f t="shared" si="221"/>
        <v/>
      </c>
      <c r="Q1393" s="65"/>
      <c r="R1393" s="66"/>
      <c r="S1393" s="67" t="str">
        <f t="shared" si="218"/>
        <v/>
      </c>
      <c r="T1393" s="68" t="str">
        <f t="shared" si="219"/>
        <v>Sin Iniciar</v>
      </c>
      <c r="U1393" s="69" t="str">
        <f t="shared" si="220"/>
        <v>6</v>
      </c>
      <c r="V1393" s="120"/>
      <c r="W1393" s="71">
        <f t="shared" si="230"/>
        <v>1</v>
      </c>
      <c r="X1393" s="703"/>
    </row>
    <row r="1394" spans="1:25" s="5" customFormat="1" ht="29.25" hidden="1" customHeight="1" outlineLevel="2" thickBot="1" x14ac:dyDescent="0.3">
      <c r="A1394" s="732"/>
      <c r="B1394" s="714"/>
      <c r="C1394" s="716" t="s">
        <v>2058</v>
      </c>
      <c r="D1394" s="620"/>
      <c r="E1394" s="621"/>
      <c r="F1394" s="609" t="s">
        <v>2059</v>
      </c>
      <c r="G1394" s="610"/>
      <c r="H1394" s="290" t="s">
        <v>39</v>
      </c>
      <c r="I1394" s="290"/>
      <c r="J1394" s="611"/>
      <c r="K1394" s="612"/>
      <c r="L1394" s="613"/>
      <c r="M1394" s="221" t="str">
        <f t="shared" si="224"/>
        <v/>
      </c>
      <c r="N1394" s="62" t="str">
        <f t="shared" si="225"/>
        <v/>
      </c>
      <c r="O1394" s="72"/>
      <c r="P1394" s="64" t="str">
        <f t="shared" si="221"/>
        <v/>
      </c>
      <c r="Q1394" s="65"/>
      <c r="R1394" s="66"/>
      <c r="S1394" s="67" t="str">
        <f t="shared" si="218"/>
        <v/>
      </c>
      <c r="T1394" s="68" t="str">
        <f t="shared" si="219"/>
        <v>Sin Iniciar</v>
      </c>
      <c r="U1394" s="69" t="str">
        <f t="shared" si="220"/>
        <v>6</v>
      </c>
      <c r="V1394" s="120"/>
      <c r="W1394" s="71">
        <f t="shared" si="230"/>
        <v>1</v>
      </c>
      <c r="X1394" s="703"/>
    </row>
    <row r="1395" spans="1:25" s="5" customFormat="1" ht="29.25" hidden="1" customHeight="1" outlineLevel="2" thickBot="1" x14ac:dyDescent="0.3">
      <c r="A1395" s="732"/>
      <c r="B1395" s="714"/>
      <c r="C1395" s="716"/>
      <c r="D1395" s="620"/>
      <c r="E1395" s="621"/>
      <c r="F1395" s="609" t="s">
        <v>2060</v>
      </c>
      <c r="G1395" s="610"/>
      <c r="H1395" s="290" t="s">
        <v>302</v>
      </c>
      <c r="I1395" s="290"/>
      <c r="J1395" s="611"/>
      <c r="K1395" s="612"/>
      <c r="L1395" s="613"/>
      <c r="M1395" s="221" t="str">
        <f t="shared" si="224"/>
        <v/>
      </c>
      <c r="N1395" s="62" t="str">
        <f t="shared" si="225"/>
        <v/>
      </c>
      <c r="O1395" s="72"/>
      <c r="P1395" s="64" t="str">
        <f t="shared" ref="P1395:P1397" si="234">+IF(N1395="","",IFERROR(IF(MONTH($C$2)&lt;MONTH(D1395),"",IF(E1395&lt;$C$2,1,IF(D1395&lt;$C$2,($C$2-D1395)/(E1395-D1395),0))),0))</f>
        <v/>
      </c>
      <c r="Q1395" s="65"/>
      <c r="R1395" s="66"/>
      <c r="S1395" s="67" t="str">
        <f t="shared" ref="S1395:S1397" si="235">IF(P1395="","",IF(Q1395&gt;P1395,1,(Q1395/P1395)))</f>
        <v/>
      </c>
      <c r="T1395" s="68" t="str">
        <f t="shared" si="219"/>
        <v>Sin Iniciar</v>
      </c>
      <c r="U1395" s="69" t="str">
        <f t="shared" si="220"/>
        <v>6</v>
      </c>
      <c r="V1395" s="120"/>
      <c r="W1395" s="71">
        <f t="shared" si="230"/>
        <v>1</v>
      </c>
      <c r="X1395" s="703"/>
    </row>
    <row r="1396" spans="1:25" s="5" customFormat="1" ht="29.25" hidden="1" customHeight="1" outlineLevel="2" thickBot="1" x14ac:dyDescent="0.3">
      <c r="A1396" s="732"/>
      <c r="B1396" s="714"/>
      <c r="C1396" s="611" t="s">
        <v>2061</v>
      </c>
      <c r="D1396" s="292"/>
      <c r="E1396" s="292"/>
      <c r="F1396" s="609" t="s">
        <v>2062</v>
      </c>
      <c r="G1396" s="610" t="s">
        <v>1961</v>
      </c>
      <c r="H1396" s="290" t="s">
        <v>39</v>
      </c>
      <c r="I1396" s="290"/>
      <c r="J1396" s="611"/>
      <c r="K1396" s="612"/>
      <c r="L1396" s="613">
        <v>12000000</v>
      </c>
      <c r="M1396" s="221" t="str">
        <f t="shared" si="224"/>
        <v/>
      </c>
      <c r="N1396" s="62" t="str">
        <f t="shared" si="225"/>
        <v/>
      </c>
      <c r="O1396" s="72"/>
      <c r="P1396" s="64" t="str">
        <f t="shared" si="234"/>
        <v/>
      </c>
      <c r="Q1396" s="65"/>
      <c r="R1396" s="66"/>
      <c r="S1396" s="67" t="str">
        <f t="shared" si="235"/>
        <v/>
      </c>
      <c r="T1396" s="68" t="str">
        <f t="shared" si="219"/>
        <v>Sin Iniciar</v>
      </c>
      <c r="U1396" s="69" t="str">
        <f t="shared" si="220"/>
        <v>6</v>
      </c>
      <c r="V1396" s="120"/>
      <c r="W1396" s="71">
        <f t="shared" si="230"/>
        <v>1</v>
      </c>
      <c r="X1396" s="703"/>
    </row>
    <row r="1397" spans="1:25" s="5" customFormat="1" ht="29.25" hidden="1" customHeight="1" outlineLevel="2" thickBot="1" x14ac:dyDescent="0.3">
      <c r="A1397" s="733"/>
      <c r="B1397" s="715"/>
      <c r="C1397" s="622" t="s">
        <v>367</v>
      </c>
      <c r="D1397" s="623"/>
      <c r="E1397" s="623"/>
      <c r="F1397" s="624" t="s">
        <v>2063</v>
      </c>
      <c r="G1397" s="625" t="s">
        <v>2064</v>
      </c>
      <c r="H1397" s="622" t="s">
        <v>367</v>
      </c>
      <c r="I1397" s="622" t="s">
        <v>441</v>
      </c>
      <c r="J1397" s="626">
        <v>1</v>
      </c>
      <c r="K1397" s="627"/>
      <c r="L1397" s="628"/>
      <c r="M1397" s="331" t="str">
        <f t="shared" si="224"/>
        <v/>
      </c>
      <c r="N1397" s="332" t="str">
        <f t="shared" si="225"/>
        <v/>
      </c>
      <c r="O1397" s="333"/>
      <c r="P1397" s="334" t="str">
        <f t="shared" si="234"/>
        <v/>
      </c>
      <c r="Q1397" s="133"/>
      <c r="R1397" s="335"/>
      <c r="S1397" s="336" t="str">
        <f t="shared" si="235"/>
        <v/>
      </c>
      <c r="T1397" s="337" t="str">
        <f t="shared" ref="T1397:T1400" si="236">+IF(S1397="","Sin Iniciar",IF(S1397&lt;0.6,"Crítico",IF(S1397&lt;0.9,"En Proceso",IF(AND(P1397=1,Q1397=1,S1397=1),"Terminado","Normal"))))</f>
        <v>Sin Iniciar</v>
      </c>
      <c r="U1397" s="338" t="str">
        <f t="shared" ref="U1397:U1400" si="237">+IF(T1397="","",IF(T1397="Sin Iniciar","6",IF(T1397="Crítico","L",IF(T1397="En Proceso","K",IF(T1397="Normal","J","B")))))</f>
        <v>6</v>
      </c>
      <c r="V1397" s="134"/>
      <c r="W1397" s="71">
        <f t="shared" si="230"/>
        <v>1</v>
      </c>
      <c r="X1397" s="703"/>
    </row>
    <row r="1398" spans="1:25" s="103" customFormat="1" ht="29.25" hidden="1" customHeight="1" outlineLevel="1" collapsed="1" thickBot="1" x14ac:dyDescent="0.3">
      <c r="A1398" s="717" t="s">
        <v>2065</v>
      </c>
      <c r="B1398" s="718"/>
      <c r="C1398" s="719"/>
      <c r="D1398" s="89"/>
      <c r="E1398" s="90"/>
      <c r="F1398" s="91"/>
      <c r="G1398" s="226"/>
      <c r="H1398" s="227"/>
      <c r="I1398" s="228"/>
      <c r="J1398" s="229"/>
      <c r="K1398" s="227"/>
      <c r="L1398" s="230"/>
      <c r="M1398" s="95" t="str">
        <f t="shared" si="224"/>
        <v/>
      </c>
      <c r="N1398" s="231"/>
      <c r="O1398" s="629"/>
      <c r="P1398" s="212">
        <f>+IFERROR(SUMPRODUCT(P1331:P1397,M1331:M1397)/SUM(M1331:M1397),0)</f>
        <v>0.4131983502062242</v>
      </c>
      <c r="Q1398" s="213">
        <f>+IFERROR(SUMPRODUCT(Q1355:Q1397,M1355:M1397)/SUM(M1355:M1397),0)</f>
        <v>0.40639016897081404</v>
      </c>
      <c r="R1398" s="232">
        <f>+IFERROR(SUMPRODUCT(R1331:R1397,M1331:M1397)/SUM(M1331:M1397),0)</f>
        <v>0.33338957630296207</v>
      </c>
      <c r="S1398" s="212">
        <f>+Q1398/P1398</f>
        <v>0.98352321292664346</v>
      </c>
      <c r="T1398" s="100" t="str">
        <f t="shared" si="236"/>
        <v>Normal</v>
      </c>
      <c r="U1398" s="215" t="str">
        <f t="shared" si="237"/>
        <v>J</v>
      </c>
      <c r="V1398" s="216"/>
      <c r="W1398" s="71">
        <f t="shared" si="230"/>
        <v>0.66661042369703793</v>
      </c>
    </row>
    <row r="1399" spans="1:25" s="103" customFormat="1" ht="158.25" customHeight="1" collapsed="1" thickBot="1" x14ac:dyDescent="0.3">
      <c r="A1399" s="720" t="s">
        <v>2066</v>
      </c>
      <c r="B1399" s="721"/>
      <c r="C1399" s="721"/>
      <c r="D1399" s="279"/>
      <c r="E1399" s="279"/>
      <c r="F1399" s="279"/>
      <c r="G1399" s="279"/>
      <c r="H1399" s="279"/>
      <c r="I1399" s="279"/>
      <c r="J1399" s="279"/>
      <c r="K1399" s="279"/>
      <c r="L1399" s="279"/>
      <c r="M1399" s="279"/>
      <c r="N1399" s="279"/>
      <c r="O1399" s="279"/>
      <c r="P1399" s="280">
        <f>+AVERAGE(P1398,P1330)</f>
        <v>0.32619716505286084</v>
      </c>
      <c r="Q1399" s="281">
        <f>+AVERAGE(Q1398,Q1330)</f>
        <v>0.32318915483716582</v>
      </c>
      <c r="R1399" s="282">
        <f>+AVERAGE(R1330,R1398)</f>
        <v>0.28668885850323983</v>
      </c>
      <c r="S1399" s="283">
        <f>+Q1399/P1399</f>
        <v>0.99077855193742237</v>
      </c>
      <c r="T1399" s="284" t="str">
        <f t="shared" si="236"/>
        <v>Normal</v>
      </c>
      <c r="U1399" s="285" t="str">
        <f t="shared" si="237"/>
        <v>J</v>
      </c>
      <c r="V1399" s="593"/>
      <c r="W1399" s="287">
        <f t="shared" si="230"/>
        <v>0.71331114149676011</v>
      </c>
      <c r="X1399" s="705" t="s">
        <v>2082</v>
      </c>
    </row>
    <row r="1400" spans="1:25" s="7" customFormat="1" ht="134.25" customHeight="1" thickBot="1" x14ac:dyDescent="0.55000000000000004">
      <c r="A1400" s="722" t="s">
        <v>2067</v>
      </c>
      <c r="B1400" s="723"/>
      <c r="C1400" s="724"/>
      <c r="D1400" s="630"/>
      <c r="E1400" s="630"/>
      <c r="F1400" s="630"/>
      <c r="G1400" s="630"/>
      <c r="H1400" s="630"/>
      <c r="I1400" s="630"/>
      <c r="J1400" s="630"/>
      <c r="K1400" s="630"/>
      <c r="L1400" s="630"/>
      <c r="M1400" s="630"/>
      <c r="N1400" s="630"/>
      <c r="O1400" s="630"/>
      <c r="P1400" s="631">
        <f>+AVERAGE(P1399,P1283,P178,P109)</f>
        <v>0.30320992143414194</v>
      </c>
      <c r="Q1400" s="632">
        <f>+AVERAGE(Q1399,Q1283,Q178,Q109)</f>
        <v>0.2931434303270945</v>
      </c>
      <c r="R1400" s="633">
        <f>+Q1400</f>
        <v>0.2931434303270945</v>
      </c>
      <c r="S1400" s="634">
        <f>+Q1400/P1400</f>
        <v>0.96680025818603066</v>
      </c>
      <c r="T1400" s="635" t="str">
        <f t="shared" si="236"/>
        <v>Normal</v>
      </c>
      <c r="U1400" s="636" t="str">
        <f t="shared" si="237"/>
        <v>J</v>
      </c>
      <c r="V1400" s="637"/>
      <c r="W1400" s="638">
        <f t="shared" si="230"/>
        <v>0.70685656967290544</v>
      </c>
      <c r="X1400" s="706" t="s">
        <v>2083</v>
      </c>
      <c r="Y1400" s="103"/>
    </row>
    <row r="1401" spans="1:25" s="7" customFormat="1" ht="65.25" customHeight="1" thickBot="1" x14ac:dyDescent="0.3">
      <c r="B1401" s="639"/>
      <c r="D1401" s="640"/>
      <c r="E1401" s="640"/>
      <c r="F1401" s="641"/>
      <c r="H1401" s="5"/>
      <c r="I1401" s="642"/>
      <c r="J1401" s="6"/>
      <c r="K1401" s="5"/>
      <c r="L1401" s="5"/>
      <c r="M1401" s="5"/>
      <c r="N1401" s="6"/>
      <c r="P1401" s="5"/>
      <c r="R1401" s="707" t="s">
        <v>2068</v>
      </c>
      <c r="S1401" s="708"/>
      <c r="T1401" s="708"/>
      <c r="U1401" s="708"/>
      <c r="V1401" s="643"/>
      <c r="W1401" s="644" t="s">
        <v>2069</v>
      </c>
    </row>
    <row r="1402" spans="1:25" s="7" customFormat="1" ht="29.25" customHeight="1" thickBot="1" x14ac:dyDescent="0.3">
      <c r="B1402" s="639"/>
      <c r="D1402" s="640"/>
      <c r="E1402" s="640"/>
      <c r="F1402" s="641"/>
      <c r="H1402" s="5"/>
      <c r="I1402" s="642"/>
      <c r="J1402" s="6"/>
      <c r="K1402" s="5"/>
      <c r="L1402" s="5"/>
      <c r="M1402" s="5"/>
      <c r="N1402" s="6"/>
      <c r="P1402" s="5"/>
      <c r="R1402" s="709"/>
      <c r="S1402" s="710"/>
      <c r="T1402" s="710"/>
      <c r="U1402" s="710"/>
      <c r="V1402" s="643"/>
      <c r="W1402" s="645" t="s">
        <v>2073</v>
      </c>
    </row>
    <row r="1403" spans="1:25" s="7" customFormat="1" ht="36" customHeight="1" thickBot="1" x14ac:dyDescent="0.3">
      <c r="R1403" s="711" t="s">
        <v>2070</v>
      </c>
      <c r="S1403" s="712"/>
      <c r="T1403" s="712"/>
      <c r="U1403" s="713"/>
      <c r="V1403" s="637"/>
      <c r="W1403" s="666">
        <f>+R1400/P1400</f>
        <v>0.96680025818603066</v>
      </c>
    </row>
    <row r="1404" spans="1:25" s="7" customFormat="1" ht="29.25" customHeight="1" thickTop="1" thickBot="1" x14ac:dyDescent="0.3">
      <c r="T1404" s="8"/>
    </row>
    <row r="1405" spans="1:25" s="7" customFormat="1" ht="29.25" customHeight="1" thickBot="1" x14ac:dyDescent="0.3">
      <c r="R1405" s="928" t="s">
        <v>2084</v>
      </c>
      <c r="S1405" s="929" t="s">
        <v>2085</v>
      </c>
      <c r="T1405" s="930" t="s">
        <v>2086</v>
      </c>
      <c r="U1405" s="929" t="s">
        <v>2087</v>
      </c>
      <c r="V1405" s="930" t="s">
        <v>2088</v>
      </c>
      <c r="W1405" s="929">
        <v>1</v>
      </c>
    </row>
    <row r="1000306" spans="27:28" s="7" customFormat="1" ht="29.25" customHeight="1" x14ac:dyDescent="0.25">
      <c r="AA1000306" s="7">
        <v>1</v>
      </c>
      <c r="AB1000306" s="7" t="s">
        <v>45</v>
      </c>
    </row>
    <row r="1000307" spans="27:28" s="7" customFormat="1" ht="29.25" customHeight="1" x14ac:dyDescent="0.25">
      <c r="AA1000307" s="7">
        <v>2</v>
      </c>
      <c r="AB1000307" s="7" t="s">
        <v>40</v>
      </c>
    </row>
    <row r="1000308" spans="27:28" s="7" customFormat="1" ht="29.25" customHeight="1" x14ac:dyDescent="0.25">
      <c r="AA1000308" s="7">
        <v>3</v>
      </c>
      <c r="AB1000308" s="7" t="s">
        <v>441</v>
      </c>
    </row>
    <row r="1000309" spans="27:28" s="7" customFormat="1" ht="29.25" customHeight="1" x14ac:dyDescent="0.25">
      <c r="AA1000309" s="7">
        <v>4</v>
      </c>
      <c r="AB1000309" s="7" t="s">
        <v>242</v>
      </c>
    </row>
    <row r="1000310" spans="27:28" s="7" customFormat="1" ht="29.25" customHeight="1" x14ac:dyDescent="0.25">
      <c r="AA1000310" s="7">
        <v>5</v>
      </c>
      <c r="AB1000310" s="7" t="s">
        <v>356</v>
      </c>
    </row>
    <row r="1000311" spans="27:28" s="7" customFormat="1" ht="29.25" customHeight="1" x14ac:dyDescent="0.25">
      <c r="AA1000311" s="7">
        <v>6</v>
      </c>
      <c r="AB1000311" s="7" t="s">
        <v>391</v>
      </c>
    </row>
    <row r="1000312" spans="27:28" s="7" customFormat="1" ht="29.25" customHeight="1" x14ac:dyDescent="0.25">
      <c r="AA1000312" s="7">
        <v>7</v>
      </c>
      <c r="AB1000312" s="7" t="s">
        <v>247</v>
      </c>
    </row>
    <row r="1000313" spans="27:28" s="7" customFormat="1" ht="29.25" customHeight="1" x14ac:dyDescent="0.25">
      <c r="AA1000313" s="7">
        <v>8</v>
      </c>
      <c r="AB1000313" s="7" t="s">
        <v>417</v>
      </c>
    </row>
    <row r="1000314" spans="27:28" s="7" customFormat="1" ht="29.25" customHeight="1" x14ac:dyDescent="0.25">
      <c r="AA1000314" s="7">
        <v>9</v>
      </c>
      <c r="AB1000314" s="7" t="s">
        <v>1836</v>
      </c>
    </row>
    <row r="1000315" spans="27:28" s="7" customFormat="1" ht="29.25" customHeight="1" x14ac:dyDescent="0.25">
      <c r="AA1000315" s="7">
        <v>10</v>
      </c>
      <c r="AB1000315" s="7" t="s">
        <v>1829</v>
      </c>
    </row>
    <row r="1000316" spans="27:28" s="7" customFormat="1" ht="29.25" customHeight="1" x14ac:dyDescent="0.25">
      <c r="AA1000316" s="7">
        <v>11</v>
      </c>
      <c r="AB1000316" s="7" t="s">
        <v>2042</v>
      </c>
    </row>
    <row r="1000317" spans="27:28" s="7" customFormat="1" ht="29.25" customHeight="1" x14ac:dyDescent="0.25">
      <c r="AA1000317" s="7">
        <v>12</v>
      </c>
      <c r="AB1000317" s="7" t="s">
        <v>567</v>
      </c>
    </row>
  </sheetData>
  <mergeCells count="357">
    <mergeCell ref="O8:O9"/>
    <mergeCell ref="P8:P9"/>
    <mergeCell ref="Q8:Q9"/>
    <mergeCell ref="R8:W8"/>
    <mergeCell ref="T9:U9"/>
    <mergeCell ref="A11:A14"/>
    <mergeCell ref="B11:B14"/>
    <mergeCell ref="H8:H9"/>
    <mergeCell ref="I8:I9"/>
    <mergeCell ref="J8:J9"/>
    <mergeCell ref="K8:K9"/>
    <mergeCell ref="L8:L9"/>
    <mergeCell ref="N8:N9"/>
    <mergeCell ref="A6:A9"/>
    <mergeCell ref="B6:F7"/>
    <mergeCell ref="G6:L7"/>
    <mergeCell ref="M6:M9"/>
    <mergeCell ref="N6:W7"/>
    <mergeCell ref="B8:B9"/>
    <mergeCell ref="C8:C9"/>
    <mergeCell ref="D8:E8"/>
    <mergeCell ref="F8:F9"/>
    <mergeCell ref="G8:G9"/>
    <mergeCell ref="A15:C15"/>
    <mergeCell ref="A16:A48"/>
    <mergeCell ref="B16:F16"/>
    <mergeCell ref="B17:B18"/>
    <mergeCell ref="G17:G18"/>
    <mergeCell ref="H17:H18"/>
    <mergeCell ref="B40:B41"/>
    <mergeCell ref="F40:F41"/>
    <mergeCell ref="B42:B44"/>
    <mergeCell ref="B45:F45"/>
    <mergeCell ref="B23:B30"/>
    <mergeCell ref="B31:F31"/>
    <mergeCell ref="B32:B33"/>
    <mergeCell ref="B34:B35"/>
    <mergeCell ref="F34:F35"/>
    <mergeCell ref="G34:G35"/>
    <mergeCell ref="H34:H35"/>
    <mergeCell ref="I17:I18"/>
    <mergeCell ref="J17:J18"/>
    <mergeCell ref="K17:K18"/>
    <mergeCell ref="L17:L18"/>
    <mergeCell ref="B19:B21"/>
    <mergeCell ref="G19:G20"/>
    <mergeCell ref="H19:H20"/>
    <mergeCell ref="I19:I20"/>
    <mergeCell ref="J19:J20"/>
    <mergeCell ref="K19:K20"/>
    <mergeCell ref="L19:L20"/>
    <mergeCell ref="I34:I35"/>
    <mergeCell ref="J34:J35"/>
    <mergeCell ref="K34:K35"/>
    <mergeCell ref="L34:L35"/>
    <mergeCell ref="B36:B39"/>
    <mergeCell ref="G36:G39"/>
    <mergeCell ref="H36:H39"/>
    <mergeCell ref="I36:I39"/>
    <mergeCell ref="J36:J39"/>
    <mergeCell ref="K36:K39"/>
    <mergeCell ref="L36:L39"/>
    <mergeCell ref="F37:F38"/>
    <mergeCell ref="A82:C82"/>
    <mergeCell ref="A83:A107"/>
    <mergeCell ref="B83:B88"/>
    <mergeCell ref="B89:B92"/>
    <mergeCell ref="B93:B96"/>
    <mergeCell ref="B97:B100"/>
    <mergeCell ref="B101:B106"/>
    <mergeCell ref="B47:F47"/>
    <mergeCell ref="A49:C49"/>
    <mergeCell ref="A50:A81"/>
    <mergeCell ref="B50:B58"/>
    <mergeCell ref="B59:B65"/>
    <mergeCell ref="B66:B73"/>
    <mergeCell ref="B74:B81"/>
    <mergeCell ref="A108:C108"/>
    <mergeCell ref="A109:C109"/>
    <mergeCell ref="A110:A138"/>
    <mergeCell ref="B110:B113"/>
    <mergeCell ref="G110:G111"/>
    <mergeCell ref="H110:H111"/>
    <mergeCell ref="B114:B115"/>
    <mergeCell ref="G114:G115"/>
    <mergeCell ref="H114:H115"/>
    <mergeCell ref="H116:H118"/>
    <mergeCell ref="B122:B123"/>
    <mergeCell ref="B125:B138"/>
    <mergeCell ref="C125:C126"/>
    <mergeCell ref="C127:C128"/>
    <mergeCell ref="C129:C130"/>
    <mergeCell ref="I110:I111"/>
    <mergeCell ref="J110:J111"/>
    <mergeCell ref="K110:K111"/>
    <mergeCell ref="L110:L111"/>
    <mergeCell ref="G112:G113"/>
    <mergeCell ref="H112:H113"/>
    <mergeCell ref="I112:I113"/>
    <mergeCell ref="J112:J113"/>
    <mergeCell ref="K112:K113"/>
    <mergeCell ref="L112:L113"/>
    <mergeCell ref="L116:L118"/>
    <mergeCell ref="B119:B121"/>
    <mergeCell ref="F119:F121"/>
    <mergeCell ref="I114:I115"/>
    <mergeCell ref="J114:J115"/>
    <mergeCell ref="K114:K115"/>
    <mergeCell ref="L114:L115"/>
    <mergeCell ref="B116:B118"/>
    <mergeCell ref="C116:C117"/>
    <mergeCell ref="D116:D117"/>
    <mergeCell ref="E116:E117"/>
    <mergeCell ref="F116:F117"/>
    <mergeCell ref="G116:G118"/>
    <mergeCell ref="A139:C139"/>
    <mergeCell ref="I116:I118"/>
    <mergeCell ref="J116:J118"/>
    <mergeCell ref="K116:K118"/>
    <mergeCell ref="A177:C177"/>
    <mergeCell ref="A178:C178"/>
    <mergeCell ref="A179:A203"/>
    <mergeCell ref="B179:B184"/>
    <mergeCell ref="B186:B187"/>
    <mergeCell ref="B188:B189"/>
    <mergeCell ref="B190:B203"/>
    <mergeCell ref="F142:F143"/>
    <mergeCell ref="B146:B149"/>
    <mergeCell ref="B150:B151"/>
    <mergeCell ref="B152:B159"/>
    <mergeCell ref="A160:C160"/>
    <mergeCell ref="A161:A176"/>
    <mergeCell ref="B161:B166"/>
    <mergeCell ref="B167:B172"/>
    <mergeCell ref="B173:B176"/>
    <mergeCell ref="A140:A159"/>
    <mergeCell ref="B140:B141"/>
    <mergeCell ref="B142:B145"/>
    <mergeCell ref="C142:C143"/>
    <mergeCell ref="D142:D143"/>
    <mergeCell ref="E142:E143"/>
    <mergeCell ref="F195:F196"/>
    <mergeCell ref="C198:C200"/>
    <mergeCell ref="A204:C204"/>
    <mergeCell ref="A205:A276"/>
    <mergeCell ref="B205:B228"/>
    <mergeCell ref="F205:F228"/>
    <mergeCell ref="C215:C216"/>
    <mergeCell ref="C217:C218"/>
    <mergeCell ref="C220:C222"/>
    <mergeCell ref="B229:B246"/>
    <mergeCell ref="B247:B263"/>
    <mergeCell ref="C247:C253"/>
    <mergeCell ref="D247:D257"/>
    <mergeCell ref="E247:E257"/>
    <mergeCell ref="F247:F263"/>
    <mergeCell ref="C254:C257"/>
    <mergeCell ref="C258:C260"/>
    <mergeCell ref="D231:D244"/>
    <mergeCell ref="E231:E244"/>
    <mergeCell ref="F231:F246"/>
    <mergeCell ref="C232:C236"/>
    <mergeCell ref="C237:C238"/>
    <mergeCell ref="C239:C240"/>
    <mergeCell ref="C241:C244"/>
    <mergeCell ref="A277:C277"/>
    <mergeCell ref="A278:A306"/>
    <mergeCell ref="B280:B284"/>
    <mergeCell ref="B285:B288"/>
    <mergeCell ref="B289:B290"/>
    <mergeCell ref="B291:B292"/>
    <mergeCell ref="B264:B267"/>
    <mergeCell ref="F264:F267"/>
    <mergeCell ref="C266:C267"/>
    <mergeCell ref="D266:D267"/>
    <mergeCell ref="E266:E267"/>
    <mergeCell ref="B268:B275"/>
    <mergeCell ref="F268:F275"/>
    <mergeCell ref="A308:A323"/>
    <mergeCell ref="B308:B309"/>
    <mergeCell ref="B310:B311"/>
    <mergeCell ref="B313:B316"/>
    <mergeCell ref="B317:B319"/>
    <mergeCell ref="B320:B322"/>
    <mergeCell ref="F291:F292"/>
    <mergeCell ref="B294:B298"/>
    <mergeCell ref="B299:B301"/>
    <mergeCell ref="B302:B304"/>
    <mergeCell ref="B305:B306"/>
    <mergeCell ref="A307:C307"/>
    <mergeCell ref="A338:C338"/>
    <mergeCell ref="A339:A359"/>
    <mergeCell ref="B339:B341"/>
    <mergeCell ref="B342:B345"/>
    <mergeCell ref="B347:B348"/>
    <mergeCell ref="B350:B353"/>
    <mergeCell ref="B354:B356"/>
    <mergeCell ref="B357:B358"/>
    <mergeCell ref="A324:C324"/>
    <mergeCell ref="A325:A337"/>
    <mergeCell ref="B326:B327"/>
    <mergeCell ref="B328:B329"/>
    <mergeCell ref="B331:B334"/>
    <mergeCell ref="B335:B337"/>
    <mergeCell ref="A377:C377"/>
    <mergeCell ref="A378:A391"/>
    <mergeCell ref="B378:B379"/>
    <mergeCell ref="B385:B387"/>
    <mergeCell ref="B388:B390"/>
    <mergeCell ref="A392:C392"/>
    <mergeCell ref="A360:C360"/>
    <mergeCell ref="A361:A376"/>
    <mergeCell ref="B362:B363"/>
    <mergeCell ref="B365:B368"/>
    <mergeCell ref="B369:B371"/>
    <mergeCell ref="B372:B374"/>
    <mergeCell ref="B375:B376"/>
    <mergeCell ref="A393:A1255"/>
    <mergeCell ref="B393:B1255"/>
    <mergeCell ref="A1256:C1256"/>
    <mergeCell ref="A1257:A1281"/>
    <mergeCell ref="B1257:B1262"/>
    <mergeCell ref="B1263:B1266"/>
    <mergeCell ref="C1263:C1264"/>
    <mergeCell ref="B1279:B1281"/>
    <mergeCell ref="C1279:C1281"/>
    <mergeCell ref="B1267:B1278"/>
    <mergeCell ref="C1267:C1270"/>
    <mergeCell ref="J1263:J1264"/>
    <mergeCell ref="K1263:K1264"/>
    <mergeCell ref="I1268:I1269"/>
    <mergeCell ref="J1268:J1269"/>
    <mergeCell ref="K1268:K1269"/>
    <mergeCell ref="L1263:L1264"/>
    <mergeCell ref="C1265:C1266"/>
    <mergeCell ref="D1265:D1266"/>
    <mergeCell ref="E1265:E1266"/>
    <mergeCell ref="F1265:F1266"/>
    <mergeCell ref="G1265:G1266"/>
    <mergeCell ref="H1265:H1266"/>
    <mergeCell ref="I1265:I1266"/>
    <mergeCell ref="D1263:D1264"/>
    <mergeCell ref="E1263:E1264"/>
    <mergeCell ref="F1263:F1264"/>
    <mergeCell ref="G1263:G1264"/>
    <mergeCell ref="H1263:H1264"/>
    <mergeCell ref="I1263:I1264"/>
    <mergeCell ref="L1268:L1269"/>
    <mergeCell ref="C1275:C1278"/>
    <mergeCell ref="D1275:D1278"/>
    <mergeCell ref="E1275:E1278"/>
    <mergeCell ref="F1275:F1278"/>
    <mergeCell ref="J1265:J1266"/>
    <mergeCell ref="K1265:K1266"/>
    <mergeCell ref="L1265:L1266"/>
    <mergeCell ref="K1290:K1294"/>
    <mergeCell ref="L1290:L1294"/>
    <mergeCell ref="D1267:D1270"/>
    <mergeCell ref="E1267:E1270"/>
    <mergeCell ref="F1267:F1270"/>
    <mergeCell ref="G1268:G1269"/>
    <mergeCell ref="H1268:H1269"/>
    <mergeCell ref="J1279:J1281"/>
    <mergeCell ref="K1279:K1281"/>
    <mergeCell ref="L1279:L1281"/>
    <mergeCell ref="A1282:C1282"/>
    <mergeCell ref="A1283:C1283"/>
    <mergeCell ref="A1284:A1329"/>
    <mergeCell ref="B1284:B1286"/>
    <mergeCell ref="B1287:B1294"/>
    <mergeCell ref="C1290:C1294"/>
    <mergeCell ref="D1290:D1294"/>
    <mergeCell ref="D1279:D1281"/>
    <mergeCell ref="E1279:E1281"/>
    <mergeCell ref="F1279:F1281"/>
    <mergeCell ref="G1279:G1281"/>
    <mergeCell ref="H1279:H1281"/>
    <mergeCell ref="I1279:I1281"/>
    <mergeCell ref="D1301:D1303"/>
    <mergeCell ref="E1301:E1303"/>
    <mergeCell ref="F1301:F1303"/>
    <mergeCell ref="C1304:C1305"/>
    <mergeCell ref="D1304:D1305"/>
    <mergeCell ref="E1304:E1305"/>
    <mergeCell ref="F1304:F1305"/>
    <mergeCell ref="E1290:E1294"/>
    <mergeCell ref="F1290:F1294"/>
    <mergeCell ref="C1312:C1313"/>
    <mergeCell ref="D1312:D1313"/>
    <mergeCell ref="E1312:E1313"/>
    <mergeCell ref="F1312:F1313"/>
    <mergeCell ref="C1297:C1299"/>
    <mergeCell ref="D1297:D1299"/>
    <mergeCell ref="E1297:E1299"/>
    <mergeCell ref="F1297:F1299"/>
    <mergeCell ref="C1301:C1303"/>
    <mergeCell ref="B1314:B1319"/>
    <mergeCell ref="C1316:C1317"/>
    <mergeCell ref="C1318:C1319"/>
    <mergeCell ref="C1306:C1308"/>
    <mergeCell ref="D1306:D1308"/>
    <mergeCell ref="E1306:E1308"/>
    <mergeCell ref="F1306:F1308"/>
    <mergeCell ref="C1309:C1311"/>
    <mergeCell ref="D1309:D1311"/>
    <mergeCell ref="E1309:E1311"/>
    <mergeCell ref="F1309:F1311"/>
    <mergeCell ref="B1295:B1313"/>
    <mergeCell ref="H1320:H1321"/>
    <mergeCell ref="I1320:I1321"/>
    <mergeCell ref="J1320:J1321"/>
    <mergeCell ref="K1320:K1321"/>
    <mergeCell ref="L1320:L1321"/>
    <mergeCell ref="C1322:C1323"/>
    <mergeCell ref="B1320:B1323"/>
    <mergeCell ref="C1320:C1321"/>
    <mergeCell ref="D1320:D1321"/>
    <mergeCell ref="E1320:E1321"/>
    <mergeCell ref="F1320:F1321"/>
    <mergeCell ref="G1320:G1321"/>
    <mergeCell ref="B1324:B1326"/>
    <mergeCell ref="B1327:B1329"/>
    <mergeCell ref="A1330:C1330"/>
    <mergeCell ref="A1331:A1397"/>
    <mergeCell ref="B1331:B1335"/>
    <mergeCell ref="F1331:F1335"/>
    <mergeCell ref="B1346:B1347"/>
    <mergeCell ref="B1349:B1355"/>
    <mergeCell ref="B1357:B1364"/>
    <mergeCell ref="F1357:F1364"/>
    <mergeCell ref="G1357:G1364"/>
    <mergeCell ref="B1365:B1372"/>
    <mergeCell ref="F1365:F1372"/>
    <mergeCell ref="G1365:G1372"/>
    <mergeCell ref="B1373:B1376"/>
    <mergeCell ref="F1373:F1376"/>
    <mergeCell ref="G1373:G1376"/>
    <mergeCell ref="G1331:G1335"/>
    <mergeCell ref="B1336:B1341"/>
    <mergeCell ref="F1336:F1341"/>
    <mergeCell ref="G1336:G1341"/>
    <mergeCell ref="B1342:B1344"/>
    <mergeCell ref="F1342:F1344"/>
    <mergeCell ref="R1401:U1402"/>
    <mergeCell ref="R1403:U1403"/>
    <mergeCell ref="B1389:B1397"/>
    <mergeCell ref="C1392:C1393"/>
    <mergeCell ref="C1394:C1395"/>
    <mergeCell ref="A1398:C1398"/>
    <mergeCell ref="A1399:C1399"/>
    <mergeCell ref="A1400:C1400"/>
    <mergeCell ref="B1378:B1382"/>
    <mergeCell ref="F1378:F1382"/>
    <mergeCell ref="G1378:G1382"/>
    <mergeCell ref="B1383:B1387"/>
    <mergeCell ref="F1383:F1387"/>
    <mergeCell ref="G1383:G1387"/>
  </mergeCells>
  <conditionalFormatting sqref="P11:P15 P278:P306 P361:P376 P382:P391 P325:P337 P339:P359 P24:P39 P43:P45 P205:P276 P1331:P1397">
    <cfRule type="colorScale" priority="158">
      <colorScale>
        <cfvo type="num" val="0"/>
        <cfvo type="num" val="1"/>
        <color theme="7" tint="0.79998168889431442"/>
        <color rgb="FFFF0000"/>
      </colorScale>
    </cfRule>
  </conditionalFormatting>
  <conditionalFormatting sqref="P78">
    <cfRule type="colorScale" priority="128">
      <colorScale>
        <cfvo type="num" val="0"/>
        <cfvo type="num" val="1"/>
        <color theme="7" tint="0.79998168889431442"/>
        <color rgb="FFFF0000"/>
      </colorScale>
    </cfRule>
  </conditionalFormatting>
  <conditionalFormatting sqref="P20:P21 P18 P41 P47">
    <cfRule type="colorScale" priority="157">
      <colorScale>
        <cfvo type="num" val="0"/>
        <cfvo type="num" val="1"/>
        <color theme="7" tint="0.79998168889431442"/>
        <color rgb="FFFF0000"/>
      </colorScale>
    </cfRule>
  </conditionalFormatting>
  <conditionalFormatting sqref="P53:P57">
    <cfRule type="colorScale" priority="156">
      <colorScale>
        <cfvo type="num" val="0"/>
        <cfvo type="num" val="1"/>
        <color theme="7" tint="0.79998168889431442"/>
        <color rgb="FFFF0000"/>
      </colorScale>
    </cfRule>
  </conditionalFormatting>
  <conditionalFormatting sqref="P59 P62 P64:P65 P68">
    <cfRule type="colorScale" priority="155">
      <colorScale>
        <cfvo type="num" val="0"/>
        <cfvo type="num" val="1"/>
        <color theme="7" tint="0.79998168889431442"/>
        <color rgb="FFFF0000"/>
      </colorScale>
    </cfRule>
  </conditionalFormatting>
  <conditionalFormatting sqref="P17">
    <cfRule type="colorScale" priority="154">
      <colorScale>
        <cfvo type="num" val="0"/>
        <cfvo type="num" val="1"/>
        <color theme="7" tint="0.79998168889431442"/>
        <color rgb="FFFF0000"/>
      </colorScale>
    </cfRule>
  </conditionalFormatting>
  <conditionalFormatting sqref="P19">
    <cfRule type="colorScale" priority="153">
      <colorScale>
        <cfvo type="num" val="0"/>
        <cfvo type="num" val="1"/>
        <color theme="7" tint="0.79998168889431442"/>
        <color rgb="FFFF0000"/>
      </colorScale>
    </cfRule>
  </conditionalFormatting>
  <conditionalFormatting sqref="P22">
    <cfRule type="colorScale" priority="152">
      <colorScale>
        <cfvo type="num" val="0"/>
        <cfvo type="num" val="1"/>
        <color theme="7" tint="0.79998168889431442"/>
        <color rgb="FFFF0000"/>
      </colorScale>
    </cfRule>
  </conditionalFormatting>
  <conditionalFormatting sqref="P23">
    <cfRule type="colorScale" priority="151">
      <colorScale>
        <cfvo type="num" val="0"/>
        <cfvo type="num" val="1"/>
        <color theme="7" tint="0.79998168889431442"/>
        <color rgb="FFFF0000"/>
      </colorScale>
    </cfRule>
  </conditionalFormatting>
  <conditionalFormatting sqref="P40">
    <cfRule type="colorScale" priority="150">
      <colorScale>
        <cfvo type="num" val="0"/>
        <cfvo type="num" val="1"/>
        <color theme="7" tint="0.79998168889431442"/>
        <color rgb="FFFF0000"/>
      </colorScale>
    </cfRule>
  </conditionalFormatting>
  <conditionalFormatting sqref="P42">
    <cfRule type="colorScale" priority="149">
      <colorScale>
        <cfvo type="num" val="0"/>
        <cfvo type="num" val="1"/>
        <color theme="7" tint="0.79998168889431442"/>
        <color rgb="FFFF0000"/>
      </colorScale>
    </cfRule>
  </conditionalFormatting>
  <conditionalFormatting sqref="P46">
    <cfRule type="colorScale" priority="148">
      <colorScale>
        <cfvo type="num" val="0"/>
        <cfvo type="num" val="1"/>
        <color theme="7" tint="0.79998168889431442"/>
        <color rgb="FFFF0000"/>
      </colorScale>
    </cfRule>
  </conditionalFormatting>
  <conditionalFormatting sqref="P48">
    <cfRule type="colorScale" priority="147">
      <colorScale>
        <cfvo type="num" val="0"/>
        <cfvo type="num" val="1"/>
        <color theme="7" tint="0.79998168889431442"/>
        <color rgb="FFFF0000"/>
      </colorScale>
    </cfRule>
  </conditionalFormatting>
  <conditionalFormatting sqref="P50">
    <cfRule type="colorScale" priority="146">
      <colorScale>
        <cfvo type="num" val="0"/>
        <cfvo type="num" val="1"/>
        <color theme="7" tint="0.79998168889431442"/>
        <color rgb="FFFF0000"/>
      </colorScale>
    </cfRule>
  </conditionalFormatting>
  <conditionalFormatting sqref="P51">
    <cfRule type="colorScale" priority="145">
      <colorScale>
        <cfvo type="num" val="0"/>
        <cfvo type="num" val="1"/>
        <color theme="7" tint="0.79998168889431442"/>
        <color rgb="FFFF0000"/>
      </colorScale>
    </cfRule>
  </conditionalFormatting>
  <conditionalFormatting sqref="P52">
    <cfRule type="colorScale" priority="144">
      <colorScale>
        <cfvo type="num" val="0"/>
        <cfvo type="num" val="1"/>
        <color theme="7" tint="0.79998168889431442"/>
        <color rgb="FFFF0000"/>
      </colorScale>
    </cfRule>
  </conditionalFormatting>
  <conditionalFormatting sqref="P58">
    <cfRule type="colorScale" priority="143">
      <colorScale>
        <cfvo type="num" val="0"/>
        <cfvo type="num" val="1"/>
        <color theme="7" tint="0.79998168889431442"/>
        <color rgb="FFFF0000"/>
      </colorScale>
    </cfRule>
  </conditionalFormatting>
  <conditionalFormatting sqref="P60">
    <cfRule type="colorScale" priority="142">
      <colorScale>
        <cfvo type="num" val="0"/>
        <cfvo type="num" val="1"/>
        <color theme="7" tint="0.79998168889431442"/>
        <color rgb="FFFF0000"/>
      </colorScale>
    </cfRule>
  </conditionalFormatting>
  <conditionalFormatting sqref="P61">
    <cfRule type="colorScale" priority="141">
      <colorScale>
        <cfvo type="num" val="0"/>
        <cfvo type="num" val="1"/>
        <color theme="7" tint="0.79998168889431442"/>
        <color rgb="FFFF0000"/>
      </colorScale>
    </cfRule>
  </conditionalFormatting>
  <conditionalFormatting sqref="P63">
    <cfRule type="colorScale" priority="140">
      <colorScale>
        <cfvo type="num" val="0"/>
        <cfvo type="num" val="1"/>
        <color theme="7" tint="0.79998168889431442"/>
        <color rgb="FFFF0000"/>
      </colorScale>
    </cfRule>
  </conditionalFormatting>
  <conditionalFormatting sqref="P66">
    <cfRule type="colorScale" priority="139">
      <colorScale>
        <cfvo type="num" val="0"/>
        <cfvo type="num" val="1"/>
        <color theme="7" tint="0.79998168889431442"/>
        <color rgb="FFFF0000"/>
      </colorScale>
    </cfRule>
  </conditionalFormatting>
  <conditionalFormatting sqref="P67">
    <cfRule type="colorScale" priority="138">
      <colorScale>
        <cfvo type="num" val="0"/>
        <cfvo type="num" val="1"/>
        <color theme="7" tint="0.79998168889431442"/>
        <color rgb="FFFF0000"/>
      </colorScale>
    </cfRule>
  </conditionalFormatting>
  <conditionalFormatting sqref="P69">
    <cfRule type="colorScale" priority="137">
      <colorScale>
        <cfvo type="num" val="0"/>
        <cfvo type="num" val="1"/>
        <color theme="7" tint="0.79998168889431442"/>
        <color rgb="FFFF0000"/>
      </colorScale>
    </cfRule>
  </conditionalFormatting>
  <conditionalFormatting sqref="P70">
    <cfRule type="colorScale" priority="136">
      <colorScale>
        <cfvo type="num" val="0"/>
        <cfvo type="num" val="1"/>
        <color theme="7" tint="0.79998168889431442"/>
        <color rgb="FFFF0000"/>
      </colorScale>
    </cfRule>
  </conditionalFormatting>
  <conditionalFormatting sqref="P71">
    <cfRule type="colorScale" priority="135">
      <colorScale>
        <cfvo type="num" val="0"/>
        <cfvo type="num" val="1"/>
        <color theme="7" tint="0.79998168889431442"/>
        <color rgb="FFFF0000"/>
      </colorScale>
    </cfRule>
  </conditionalFormatting>
  <conditionalFormatting sqref="P72">
    <cfRule type="colorScale" priority="134">
      <colorScale>
        <cfvo type="num" val="0"/>
        <cfvo type="num" val="1"/>
        <color theme="7" tint="0.79998168889431442"/>
        <color rgb="FFFF0000"/>
      </colorScale>
    </cfRule>
  </conditionalFormatting>
  <conditionalFormatting sqref="P73">
    <cfRule type="colorScale" priority="133">
      <colorScale>
        <cfvo type="num" val="0"/>
        <cfvo type="num" val="1"/>
        <color theme="7" tint="0.79998168889431442"/>
        <color rgb="FFFF0000"/>
      </colorScale>
    </cfRule>
  </conditionalFormatting>
  <conditionalFormatting sqref="P74">
    <cfRule type="colorScale" priority="132">
      <colorScale>
        <cfvo type="num" val="0"/>
        <cfvo type="num" val="1"/>
        <color theme="7" tint="0.79998168889431442"/>
        <color rgb="FFFF0000"/>
      </colorScale>
    </cfRule>
  </conditionalFormatting>
  <conditionalFormatting sqref="P75">
    <cfRule type="colorScale" priority="131">
      <colorScale>
        <cfvo type="num" val="0"/>
        <cfvo type="num" val="1"/>
        <color theme="7" tint="0.79998168889431442"/>
        <color rgb="FFFF0000"/>
      </colorScale>
    </cfRule>
  </conditionalFormatting>
  <conditionalFormatting sqref="P76">
    <cfRule type="colorScale" priority="130">
      <colorScale>
        <cfvo type="num" val="0"/>
        <cfvo type="num" val="1"/>
        <color theme="7" tint="0.79998168889431442"/>
        <color rgb="FFFF0000"/>
      </colorScale>
    </cfRule>
  </conditionalFormatting>
  <conditionalFormatting sqref="P77">
    <cfRule type="colorScale" priority="129">
      <colorScale>
        <cfvo type="num" val="0"/>
        <cfvo type="num" val="1"/>
        <color theme="7" tint="0.79998168889431442"/>
        <color rgb="FFFF0000"/>
      </colorScale>
    </cfRule>
  </conditionalFormatting>
  <conditionalFormatting sqref="P79">
    <cfRule type="colorScale" priority="127">
      <colorScale>
        <cfvo type="num" val="0"/>
        <cfvo type="num" val="1"/>
        <color theme="7" tint="0.79998168889431442"/>
        <color rgb="FFFF0000"/>
      </colorScale>
    </cfRule>
  </conditionalFormatting>
  <conditionalFormatting sqref="P80">
    <cfRule type="colorScale" priority="126">
      <colorScale>
        <cfvo type="num" val="0"/>
        <cfvo type="num" val="1"/>
        <color theme="7" tint="0.79998168889431442"/>
        <color rgb="FFFF0000"/>
      </colorScale>
    </cfRule>
  </conditionalFormatting>
  <conditionalFormatting sqref="P81">
    <cfRule type="colorScale" priority="125">
      <colorScale>
        <cfvo type="num" val="0"/>
        <cfvo type="num" val="1"/>
        <color theme="7" tint="0.79998168889431442"/>
        <color rgb="FFFF0000"/>
      </colorScale>
    </cfRule>
  </conditionalFormatting>
  <conditionalFormatting sqref="P83:P107">
    <cfRule type="colorScale" priority="124">
      <colorScale>
        <cfvo type="num" val="0"/>
        <cfvo type="num" val="1"/>
        <color theme="7" tint="0.79998168889431442"/>
        <color rgb="FFFF0000"/>
      </colorScale>
    </cfRule>
  </conditionalFormatting>
  <conditionalFormatting sqref="P160">
    <cfRule type="colorScale" priority="123">
      <colorScale>
        <cfvo type="num" val="0"/>
        <cfvo type="num" val="1"/>
        <color theme="7" tint="0.79998168889431442"/>
        <color rgb="FFFF0000"/>
      </colorScale>
    </cfRule>
  </conditionalFormatting>
  <conditionalFormatting sqref="P177">
    <cfRule type="colorScale" priority="122">
      <colorScale>
        <cfvo type="num" val="0"/>
        <cfvo type="num" val="1"/>
        <color theme="7" tint="0.79998168889431442"/>
        <color rgb="FFFF0000"/>
      </colorScale>
    </cfRule>
  </conditionalFormatting>
  <conditionalFormatting sqref="P110:P138">
    <cfRule type="colorScale" priority="121">
      <colorScale>
        <cfvo type="num" val="0"/>
        <cfvo type="num" val="1"/>
        <color theme="7" tint="0.79998168889431442"/>
        <color rgb="FFFF0000"/>
      </colorScale>
    </cfRule>
  </conditionalFormatting>
  <conditionalFormatting sqref="P140:P159">
    <cfRule type="colorScale" priority="120">
      <colorScale>
        <cfvo type="num" val="0"/>
        <cfvo type="num" val="1"/>
        <color theme="7" tint="0.79998168889431442"/>
        <color rgb="FFFF0000"/>
      </colorScale>
    </cfRule>
  </conditionalFormatting>
  <conditionalFormatting sqref="P161:P176">
    <cfRule type="colorScale" priority="119">
      <colorScale>
        <cfvo type="num" val="0"/>
        <cfvo type="num" val="1"/>
        <color theme="7" tint="0.79998168889431442"/>
        <color rgb="FFFF0000"/>
      </colorScale>
    </cfRule>
  </conditionalFormatting>
  <conditionalFormatting sqref="P204">
    <cfRule type="colorScale" priority="118">
      <colorScale>
        <cfvo type="num" val="0"/>
        <cfvo type="num" val="1"/>
        <color theme="7" tint="0.79998168889431442"/>
        <color rgb="FFFF0000"/>
      </colorScale>
    </cfRule>
  </conditionalFormatting>
  <conditionalFormatting sqref="P277">
    <cfRule type="colorScale" priority="117">
      <colorScale>
        <cfvo type="num" val="0"/>
        <cfvo type="num" val="1"/>
        <color theme="7" tint="0.79998168889431442"/>
        <color rgb="FFFF0000"/>
      </colorScale>
    </cfRule>
  </conditionalFormatting>
  <conditionalFormatting sqref="P307">
    <cfRule type="colorScale" priority="116">
      <colorScale>
        <cfvo type="num" val="0"/>
        <cfvo type="num" val="1"/>
        <color theme="7" tint="0.79998168889431442"/>
        <color rgb="FFFF0000"/>
      </colorScale>
    </cfRule>
  </conditionalFormatting>
  <conditionalFormatting sqref="P324">
    <cfRule type="colorScale" priority="115">
      <colorScale>
        <cfvo type="num" val="0"/>
        <cfvo type="num" val="1"/>
        <color theme="7" tint="0.79998168889431442"/>
        <color rgb="FFFF0000"/>
      </colorScale>
    </cfRule>
  </conditionalFormatting>
  <conditionalFormatting sqref="P338">
    <cfRule type="colorScale" priority="114">
      <colorScale>
        <cfvo type="num" val="0"/>
        <cfvo type="num" val="1"/>
        <color theme="7" tint="0.79998168889431442"/>
        <color rgb="FFFF0000"/>
      </colorScale>
    </cfRule>
  </conditionalFormatting>
  <conditionalFormatting sqref="P360">
    <cfRule type="colorScale" priority="113">
      <colorScale>
        <cfvo type="num" val="0"/>
        <cfvo type="num" val="1"/>
        <color theme="7" tint="0.79998168889431442"/>
        <color rgb="FFFF0000"/>
      </colorScale>
    </cfRule>
  </conditionalFormatting>
  <conditionalFormatting sqref="P377">
    <cfRule type="colorScale" priority="112">
      <colorScale>
        <cfvo type="num" val="0"/>
        <cfvo type="num" val="1"/>
        <color theme="7" tint="0.79998168889431442"/>
        <color rgb="FFFF0000"/>
      </colorScale>
    </cfRule>
  </conditionalFormatting>
  <conditionalFormatting sqref="P392">
    <cfRule type="colorScale" priority="111">
      <colorScale>
        <cfvo type="num" val="0"/>
        <cfvo type="num" val="1"/>
        <color theme="7" tint="0.79998168889431442"/>
        <color rgb="FFFF0000"/>
      </colorScale>
    </cfRule>
  </conditionalFormatting>
  <conditionalFormatting sqref="P1256">
    <cfRule type="colorScale" priority="110">
      <colorScale>
        <cfvo type="num" val="0"/>
        <cfvo type="num" val="1"/>
        <color theme="7" tint="0.79998168889431442"/>
        <color rgb="FFFF0000"/>
      </colorScale>
    </cfRule>
  </conditionalFormatting>
  <conditionalFormatting sqref="P179:P203">
    <cfRule type="colorScale" priority="109">
      <colorScale>
        <cfvo type="num" val="0"/>
        <cfvo type="num" val="1"/>
        <color theme="7" tint="0.79998168889431442"/>
        <color rgb="FFFF0000"/>
      </colorScale>
    </cfRule>
  </conditionalFormatting>
  <conditionalFormatting sqref="P308:P323">
    <cfRule type="colorScale" priority="108">
      <colorScale>
        <cfvo type="num" val="0"/>
        <cfvo type="num" val="1"/>
        <color theme="7" tint="0.79998168889431442"/>
        <color rgb="FFFF0000"/>
      </colorScale>
    </cfRule>
  </conditionalFormatting>
  <conditionalFormatting sqref="P378:P381">
    <cfRule type="colorScale" priority="107">
      <colorScale>
        <cfvo type="num" val="0"/>
        <cfvo type="num" val="1"/>
        <color theme="7" tint="0.79998168889431442"/>
        <color rgb="FFFF0000"/>
      </colorScale>
    </cfRule>
  </conditionalFormatting>
  <conditionalFormatting sqref="P393:P1255">
    <cfRule type="colorScale" priority="106">
      <colorScale>
        <cfvo type="num" val="0"/>
        <cfvo type="num" val="1"/>
        <color theme="7" tint="0.79998168889431442"/>
        <color rgb="FFFF0000"/>
      </colorScale>
    </cfRule>
  </conditionalFormatting>
  <conditionalFormatting sqref="P1282">
    <cfRule type="colorScale" priority="105">
      <colorScale>
        <cfvo type="num" val="0"/>
        <cfvo type="num" val="1"/>
        <color theme="7" tint="0.79998168889431442"/>
        <color rgb="FFFF0000"/>
      </colorScale>
    </cfRule>
  </conditionalFormatting>
  <conditionalFormatting sqref="P1257:P1281">
    <cfRule type="colorScale" priority="104">
      <colorScale>
        <cfvo type="num" val="0"/>
        <cfvo type="num" val="1"/>
        <color theme="7" tint="0.79998168889431442"/>
        <color rgb="FFFF0000"/>
      </colorScale>
    </cfRule>
  </conditionalFormatting>
  <conditionalFormatting sqref="P1330">
    <cfRule type="colorScale" priority="103">
      <colorScale>
        <cfvo type="num" val="0"/>
        <cfvo type="num" val="1"/>
        <color theme="7" tint="0.79998168889431442"/>
        <color rgb="FFFF0000"/>
      </colorScale>
    </cfRule>
  </conditionalFormatting>
  <conditionalFormatting sqref="P1284:P1329">
    <cfRule type="colorScale" priority="102">
      <colorScale>
        <cfvo type="num" val="0"/>
        <cfvo type="num" val="1"/>
        <color theme="7" tint="0.79998168889431442"/>
        <color rgb="FFFF0000"/>
      </colorScale>
    </cfRule>
  </conditionalFormatting>
  <conditionalFormatting sqref="P1398">
    <cfRule type="colorScale" priority="101">
      <colorScale>
        <cfvo type="num" val="0"/>
        <cfvo type="num" val="1"/>
        <color theme="7" tint="0.79998168889431442"/>
        <color rgb="FFFF0000"/>
      </colorScale>
    </cfRule>
  </conditionalFormatting>
  <conditionalFormatting sqref="P82">
    <cfRule type="colorScale" priority="100">
      <colorScale>
        <cfvo type="num" val="0"/>
        <cfvo type="num" val="1"/>
        <color theme="7" tint="0.79998168889431442"/>
        <color rgb="FFFF0000"/>
      </colorScale>
    </cfRule>
  </conditionalFormatting>
  <conditionalFormatting sqref="P108">
    <cfRule type="colorScale" priority="99">
      <colorScale>
        <cfvo type="num" val="0"/>
        <cfvo type="num" val="1"/>
        <color theme="7" tint="0.79998168889431442"/>
        <color rgb="FFFF0000"/>
      </colorScale>
    </cfRule>
  </conditionalFormatting>
  <conditionalFormatting sqref="P49">
    <cfRule type="colorScale" priority="98">
      <colorScale>
        <cfvo type="num" val="0"/>
        <cfvo type="num" val="1"/>
        <color theme="7" tint="0.79998168889431442"/>
        <color rgb="FFFF0000"/>
      </colorScale>
    </cfRule>
  </conditionalFormatting>
  <conditionalFormatting sqref="P139">
    <cfRule type="colorScale" priority="97">
      <colorScale>
        <cfvo type="num" val="0"/>
        <cfvo type="num" val="1"/>
        <color theme="7" tint="0.79998168889431442"/>
        <color rgb="FFFF0000"/>
      </colorScale>
    </cfRule>
  </conditionalFormatting>
  <conditionalFormatting sqref="A1">
    <cfRule type="cellIs" dxfId="131" priority="91" operator="equal">
      <formula>"TERMINADA"</formula>
    </cfRule>
    <cfRule type="cellIs" dxfId="130" priority="92" operator="equal">
      <formula>"GESTIÓN NORMAL"</formula>
    </cfRule>
    <cfRule type="cellIs" dxfId="129" priority="93" operator="equal">
      <formula>"SIN INICIAR"</formula>
    </cfRule>
    <cfRule type="cellIs" dxfId="128" priority="94" operator="equal">
      <formula>"ADELANTADA"</formula>
    </cfRule>
    <cfRule type="containsText" dxfId="127" priority="95" operator="containsText" text="EN PROCESO">
      <formula>NOT(ISERROR(SEARCH("EN PROCESO",A1)))</formula>
    </cfRule>
    <cfRule type="cellIs" dxfId="126" priority="96" operator="equal">
      <formula>"CRÍTICA"</formula>
    </cfRule>
  </conditionalFormatting>
  <conditionalFormatting sqref="A1">
    <cfRule type="cellIs" dxfId="125" priority="85" operator="equal">
      <formula>"TERMINADA"</formula>
    </cfRule>
    <cfRule type="cellIs" dxfId="124" priority="86" operator="equal">
      <formula>"GESTIÓN NORMAL"</formula>
    </cfRule>
    <cfRule type="cellIs" dxfId="123" priority="87" operator="equal">
      <formula>"SIN INICIAR"</formula>
    </cfRule>
    <cfRule type="cellIs" dxfId="122" priority="88" operator="equal">
      <formula>"ADELANTADA"</formula>
    </cfRule>
    <cfRule type="containsText" dxfId="121" priority="89" operator="containsText" text="ATRASADA">
      <formula>NOT(ISERROR(SEARCH("ATRASADA",A1)))</formula>
    </cfRule>
    <cfRule type="cellIs" dxfId="120" priority="90" operator="equal">
      <formula>"CRÍTICA"</formula>
    </cfRule>
  </conditionalFormatting>
  <conditionalFormatting sqref="A2">
    <cfRule type="cellIs" dxfId="119" priority="79" operator="equal">
      <formula>"TERMINADA"</formula>
    </cfRule>
    <cfRule type="cellIs" dxfId="118" priority="80" operator="equal">
      <formula>"GESTIÓN NORMAL"</formula>
    </cfRule>
    <cfRule type="cellIs" dxfId="117" priority="81" operator="equal">
      <formula>"SIN INICIAR"</formula>
    </cfRule>
    <cfRule type="cellIs" dxfId="116" priority="82" operator="equal">
      <formula>"ADELANTADA"</formula>
    </cfRule>
    <cfRule type="containsText" dxfId="115" priority="83" operator="containsText" text="EN PROCESO">
      <formula>NOT(ISERROR(SEARCH("EN PROCESO",A2)))</formula>
    </cfRule>
    <cfRule type="cellIs" dxfId="114" priority="84" operator="equal">
      <formula>"CRÍTICA"</formula>
    </cfRule>
  </conditionalFormatting>
  <conditionalFormatting sqref="A3">
    <cfRule type="cellIs" dxfId="113" priority="73" operator="equal">
      <formula>"TERMINADA"</formula>
    </cfRule>
    <cfRule type="cellIs" dxfId="112" priority="74" operator="equal">
      <formula>"GESTIÓN NORMAL"</formula>
    </cfRule>
    <cfRule type="cellIs" dxfId="111" priority="75" operator="equal">
      <formula>"SIN INICIAR"</formula>
    </cfRule>
    <cfRule type="cellIs" dxfId="110" priority="76" operator="equal">
      <formula>"ADELANTADA"</formula>
    </cfRule>
    <cfRule type="containsText" dxfId="109" priority="77" operator="containsText" text="EN PROCESO">
      <formula>NOT(ISERROR(SEARCH("EN PROCESO",A3)))</formula>
    </cfRule>
    <cfRule type="cellIs" dxfId="108" priority="78" operator="equal">
      <formula>"CRÍTICA"</formula>
    </cfRule>
  </conditionalFormatting>
  <conditionalFormatting sqref="S179:S1282 S11:S177 S1284:S1398">
    <cfRule type="cellIs" dxfId="107" priority="70" stopIfTrue="1" operator="between">
      <formula>0.9</formula>
      <formula>1</formula>
    </cfRule>
    <cfRule type="cellIs" dxfId="106" priority="71" operator="between">
      <formula>0.6</formula>
      <formula>0.9</formula>
    </cfRule>
    <cfRule type="cellIs" dxfId="105" priority="72" operator="lessThan">
      <formula>0.6</formula>
    </cfRule>
  </conditionalFormatting>
  <conditionalFormatting sqref="T11:T177 T179:T1282 T1284:T1398">
    <cfRule type="cellIs" dxfId="104" priority="66" operator="equal">
      <formula>"Terminado"</formula>
    </cfRule>
    <cfRule type="cellIs" dxfId="103" priority="67" operator="equal">
      <formula>"En Proceso"</formula>
    </cfRule>
    <cfRule type="cellIs" dxfId="102" priority="68" operator="equal">
      <formula>"Normal"</formula>
    </cfRule>
    <cfRule type="cellIs" dxfId="101" priority="69" operator="equal">
      <formula>"Crítico"</formula>
    </cfRule>
  </conditionalFormatting>
  <conditionalFormatting sqref="U11:U177 U179:U1282 U1284:U1398 W11:W1400">
    <cfRule type="cellIs" dxfId="100" priority="62" operator="equal">
      <formula>"B"</formula>
    </cfRule>
    <cfRule type="cellIs" dxfId="99" priority="63" operator="equal">
      <formula>"K"</formula>
    </cfRule>
    <cfRule type="cellIs" dxfId="98" priority="64" operator="equal">
      <formula>"J"</formula>
    </cfRule>
    <cfRule type="cellIs" dxfId="97" priority="65" operator="equal">
      <formula>"L"</formula>
    </cfRule>
  </conditionalFormatting>
  <conditionalFormatting sqref="S178">
    <cfRule type="cellIs" dxfId="96" priority="59" stopIfTrue="1" operator="between">
      <formula>0.9</formula>
      <formula>1</formula>
    </cfRule>
    <cfRule type="cellIs" dxfId="95" priority="60" operator="between">
      <formula>0.6</formula>
      <formula>0.9</formula>
    </cfRule>
    <cfRule type="cellIs" dxfId="94" priority="61" operator="lessThan">
      <formula>0.6</formula>
    </cfRule>
  </conditionalFormatting>
  <conditionalFormatting sqref="T178">
    <cfRule type="cellIs" dxfId="93" priority="55" operator="equal">
      <formula>"Terminado"</formula>
    </cfRule>
    <cfRule type="cellIs" dxfId="92" priority="56" operator="equal">
      <formula>"En Proceso"</formula>
    </cfRule>
    <cfRule type="cellIs" dxfId="91" priority="57" operator="equal">
      <formula>"Normal"</formula>
    </cfRule>
    <cfRule type="cellIs" dxfId="90" priority="58" operator="equal">
      <formula>"Crítico"</formula>
    </cfRule>
  </conditionalFormatting>
  <conditionalFormatting sqref="U178">
    <cfRule type="cellIs" dxfId="89" priority="51" operator="equal">
      <formula>"B"</formula>
    </cfRule>
    <cfRule type="cellIs" dxfId="88" priority="52" operator="equal">
      <formula>"K"</formula>
    </cfRule>
    <cfRule type="cellIs" dxfId="87" priority="53" operator="equal">
      <formula>"J"</formula>
    </cfRule>
    <cfRule type="cellIs" dxfId="86" priority="54" operator="equal">
      <formula>"L"</formula>
    </cfRule>
  </conditionalFormatting>
  <conditionalFormatting sqref="S1283">
    <cfRule type="cellIs" dxfId="85" priority="48" stopIfTrue="1" operator="between">
      <formula>0.9</formula>
      <formula>1</formula>
    </cfRule>
    <cfRule type="cellIs" dxfId="84" priority="49" operator="between">
      <formula>0.6</formula>
      <formula>0.9</formula>
    </cfRule>
    <cfRule type="cellIs" dxfId="83" priority="50" operator="lessThan">
      <formula>0.6</formula>
    </cfRule>
  </conditionalFormatting>
  <conditionalFormatting sqref="T1283">
    <cfRule type="cellIs" dxfId="82" priority="44" operator="equal">
      <formula>"Terminado"</formula>
    </cfRule>
    <cfRule type="cellIs" dxfId="81" priority="45" operator="equal">
      <formula>"En Proceso"</formula>
    </cfRule>
    <cfRule type="cellIs" dxfId="80" priority="46" operator="equal">
      <formula>"Normal"</formula>
    </cfRule>
    <cfRule type="cellIs" dxfId="79" priority="47" operator="equal">
      <formula>"Crítico"</formula>
    </cfRule>
  </conditionalFormatting>
  <conditionalFormatting sqref="U1283">
    <cfRule type="cellIs" dxfId="78" priority="40" operator="equal">
      <formula>"B"</formula>
    </cfRule>
    <cfRule type="cellIs" dxfId="77" priority="41" operator="equal">
      <formula>"K"</formula>
    </cfRule>
    <cfRule type="cellIs" dxfId="76" priority="42" operator="equal">
      <formula>"J"</formula>
    </cfRule>
    <cfRule type="cellIs" dxfId="75" priority="43" operator="equal">
      <formula>"L"</formula>
    </cfRule>
  </conditionalFormatting>
  <conditionalFormatting sqref="S1399">
    <cfRule type="cellIs" dxfId="74" priority="37" stopIfTrue="1" operator="between">
      <formula>0.9</formula>
      <formula>1</formula>
    </cfRule>
    <cfRule type="cellIs" dxfId="73" priority="38" operator="between">
      <formula>0.6</formula>
      <formula>0.9</formula>
    </cfRule>
    <cfRule type="cellIs" dxfId="72" priority="39" operator="lessThan">
      <formula>0.6</formula>
    </cfRule>
  </conditionalFormatting>
  <conditionalFormatting sqref="T1399">
    <cfRule type="cellIs" dxfId="71" priority="33" operator="equal">
      <formula>"Terminado"</formula>
    </cfRule>
    <cfRule type="cellIs" dxfId="70" priority="34" operator="equal">
      <formula>"En Proceso"</formula>
    </cfRule>
    <cfRule type="cellIs" dxfId="69" priority="35" operator="equal">
      <formula>"Normal"</formula>
    </cfRule>
    <cfRule type="cellIs" dxfId="68" priority="36" operator="equal">
      <formula>"Crítico"</formula>
    </cfRule>
  </conditionalFormatting>
  <conditionalFormatting sqref="U1399">
    <cfRule type="cellIs" dxfId="67" priority="29" operator="equal">
      <formula>"B"</formula>
    </cfRule>
    <cfRule type="cellIs" dxfId="66" priority="30" operator="equal">
      <formula>"K"</formula>
    </cfRule>
    <cfRule type="cellIs" dxfId="65" priority="31" operator="equal">
      <formula>"J"</formula>
    </cfRule>
    <cfRule type="cellIs" dxfId="64" priority="32" operator="equal">
      <formula>"L"</formula>
    </cfRule>
  </conditionalFormatting>
  <conditionalFormatting sqref="S1400">
    <cfRule type="cellIs" dxfId="63" priority="26" stopIfTrue="1" operator="between">
      <formula>0.9</formula>
      <formula>1</formula>
    </cfRule>
    <cfRule type="cellIs" dxfId="62" priority="27" operator="between">
      <formula>0.6</formula>
      <formula>0.9</formula>
    </cfRule>
    <cfRule type="cellIs" dxfId="61" priority="28" operator="lessThan">
      <formula>0.6</formula>
    </cfRule>
  </conditionalFormatting>
  <conditionalFormatting sqref="T1400">
    <cfRule type="cellIs" dxfId="60" priority="22" operator="equal">
      <formula>"Terminado"</formula>
    </cfRule>
    <cfRule type="cellIs" dxfId="59" priority="23" operator="equal">
      <formula>"En Proceso"</formula>
    </cfRule>
    <cfRule type="cellIs" dxfId="58" priority="24" operator="equal">
      <formula>"Normal"</formula>
    </cfRule>
    <cfRule type="cellIs" dxfId="57" priority="25" operator="equal">
      <formula>"Crítico"</formula>
    </cfRule>
  </conditionalFormatting>
  <conditionalFormatting sqref="U1400">
    <cfRule type="cellIs" dxfId="56" priority="18" operator="equal">
      <formula>"B"</formula>
    </cfRule>
    <cfRule type="cellIs" dxfId="55" priority="19" operator="equal">
      <formula>"K"</formula>
    </cfRule>
    <cfRule type="cellIs" dxfId="54" priority="20" operator="equal">
      <formula>"J"</formula>
    </cfRule>
    <cfRule type="cellIs" dxfId="53" priority="21" operator="equal">
      <formula>"L"</formula>
    </cfRule>
  </conditionalFormatting>
  <conditionalFormatting sqref="W10">
    <cfRule type="dataBar" priority="17">
      <dataBar>
        <cfvo type="min"/>
        <cfvo type="max"/>
        <color rgb="FF63C384"/>
      </dataBar>
      <extLst>
        <ext xmlns:x14="http://schemas.microsoft.com/office/spreadsheetml/2009/9/main" uri="{B025F937-C7B1-47D3-B67F-A62EFF666E3E}">
          <x14:id>{18DA9029-2085-4719-8680-0ADAD26E1431}</x14:id>
        </ext>
      </extLst>
    </cfRule>
  </conditionalFormatting>
  <conditionalFormatting sqref="W178">
    <cfRule type="cellIs" dxfId="52" priority="13" operator="equal">
      <formula>"B"</formula>
    </cfRule>
    <cfRule type="cellIs" dxfId="51" priority="14" operator="equal">
      <formula>"K"</formula>
    </cfRule>
    <cfRule type="cellIs" dxfId="50" priority="15" operator="equal">
      <formula>"J"</formula>
    </cfRule>
    <cfRule type="cellIs" dxfId="49" priority="16" operator="equal">
      <formula>"L"</formula>
    </cfRule>
  </conditionalFormatting>
  <conditionalFormatting sqref="W1283">
    <cfRule type="cellIs" dxfId="48" priority="9" operator="equal">
      <formula>"B"</formula>
    </cfRule>
    <cfRule type="cellIs" dxfId="47" priority="10" operator="equal">
      <formula>"K"</formula>
    </cfRule>
    <cfRule type="cellIs" dxfId="46" priority="11" operator="equal">
      <formula>"J"</formula>
    </cfRule>
    <cfRule type="cellIs" dxfId="45" priority="12" operator="equal">
      <formula>"L"</formula>
    </cfRule>
  </conditionalFormatting>
  <conditionalFormatting sqref="W1399">
    <cfRule type="cellIs" dxfId="44" priority="5" operator="equal">
      <formula>"B"</formula>
    </cfRule>
    <cfRule type="cellIs" dxfId="43" priority="6" operator="equal">
      <formula>"K"</formula>
    </cfRule>
    <cfRule type="cellIs" dxfId="42" priority="7" operator="equal">
      <formula>"J"</formula>
    </cfRule>
    <cfRule type="cellIs" dxfId="41" priority="8" operator="equal">
      <formula>"L"</formula>
    </cfRule>
  </conditionalFormatting>
  <conditionalFormatting sqref="W1400">
    <cfRule type="cellIs" dxfId="40" priority="1" operator="equal">
      <formula>"B"</formula>
    </cfRule>
    <cfRule type="cellIs" dxfId="39" priority="2" operator="equal">
      <formula>"K"</formula>
    </cfRule>
    <cfRule type="cellIs" dxfId="38" priority="3" operator="equal">
      <formula>"J"</formula>
    </cfRule>
    <cfRule type="cellIs" dxfId="37" priority="4" operator="equal">
      <formula>"L"</formula>
    </cfRule>
  </conditionalFormatting>
  <conditionalFormatting sqref="W361:W376">
    <cfRule type="dataBar" priority="159">
      <dataBar>
        <cfvo type="min"/>
        <cfvo type="max"/>
        <color rgb="FFFF0000"/>
      </dataBar>
      <extLst>
        <ext xmlns:x14="http://schemas.microsoft.com/office/spreadsheetml/2009/9/main" uri="{B025F937-C7B1-47D3-B67F-A62EFF666E3E}">
          <x14:id>{52FD842F-624E-4950-9C81-8AFCC95312E5}</x14:id>
        </ext>
      </extLst>
    </cfRule>
    <cfRule type="dataBar" priority="160">
      <dataBar>
        <cfvo type="min"/>
        <cfvo type="max"/>
        <color rgb="FF63C384"/>
      </dataBar>
      <extLst>
        <ext xmlns:x14="http://schemas.microsoft.com/office/spreadsheetml/2009/9/main" uri="{B025F937-C7B1-47D3-B67F-A62EFF666E3E}">
          <x14:id>{F1341C7C-7F1E-442C-91B8-1AE8EA08E80D}</x14:id>
        </ext>
      </extLst>
    </cfRule>
  </conditionalFormatting>
  <conditionalFormatting sqref="W382:W391">
    <cfRule type="dataBar" priority="161">
      <dataBar>
        <cfvo type="min"/>
        <cfvo type="max"/>
        <color rgb="FFFF0000"/>
      </dataBar>
      <extLst>
        <ext xmlns:x14="http://schemas.microsoft.com/office/spreadsheetml/2009/9/main" uri="{B025F937-C7B1-47D3-B67F-A62EFF666E3E}">
          <x14:id>{87A3F297-3118-425C-9425-F11C3743CEFE}</x14:id>
        </ext>
      </extLst>
    </cfRule>
    <cfRule type="dataBar" priority="162">
      <dataBar>
        <cfvo type="min"/>
        <cfvo type="max"/>
        <color rgb="FF63C384"/>
      </dataBar>
      <extLst>
        <ext xmlns:x14="http://schemas.microsoft.com/office/spreadsheetml/2009/9/main" uri="{B025F937-C7B1-47D3-B67F-A62EFF666E3E}">
          <x14:id>{8F35E3BE-AE7E-4B9A-98B9-9B33A4655DC3}</x14:id>
        </ext>
      </extLst>
    </cfRule>
  </conditionalFormatting>
  <conditionalFormatting sqref="W326:W337">
    <cfRule type="dataBar" priority="163">
      <dataBar>
        <cfvo type="min"/>
        <cfvo type="max"/>
        <color rgb="FFFF0000"/>
      </dataBar>
      <extLst>
        <ext xmlns:x14="http://schemas.microsoft.com/office/spreadsheetml/2009/9/main" uri="{B025F937-C7B1-47D3-B67F-A62EFF666E3E}">
          <x14:id>{3304A6C6-7F51-4AC4-954B-9F226F7E4BE7}</x14:id>
        </ext>
      </extLst>
    </cfRule>
    <cfRule type="dataBar" priority="164">
      <dataBar>
        <cfvo type="min"/>
        <cfvo type="max"/>
        <color rgb="FF63C384"/>
      </dataBar>
      <extLst>
        <ext xmlns:x14="http://schemas.microsoft.com/office/spreadsheetml/2009/9/main" uri="{B025F937-C7B1-47D3-B67F-A62EFF666E3E}">
          <x14:id>{5D23E78E-AEC7-4EA8-917C-CD79E39A4651}</x14:id>
        </ext>
      </extLst>
    </cfRule>
  </conditionalFormatting>
  <conditionalFormatting sqref="W346:W359">
    <cfRule type="dataBar" priority="165">
      <dataBar>
        <cfvo type="min"/>
        <cfvo type="max"/>
        <color rgb="FFFF0000"/>
      </dataBar>
      <extLst>
        <ext xmlns:x14="http://schemas.microsoft.com/office/spreadsheetml/2009/9/main" uri="{B025F937-C7B1-47D3-B67F-A62EFF666E3E}">
          <x14:id>{FC54268C-4757-4262-B5A0-B7964D70E701}</x14:id>
        </ext>
      </extLst>
    </cfRule>
    <cfRule type="dataBar" priority="166">
      <dataBar>
        <cfvo type="min"/>
        <cfvo type="max"/>
        <color rgb="FF63C384"/>
      </dataBar>
      <extLst>
        <ext xmlns:x14="http://schemas.microsoft.com/office/spreadsheetml/2009/9/main" uri="{B025F937-C7B1-47D3-B67F-A62EFF666E3E}">
          <x14:id>{C12B59AD-7962-4157-BC7F-F6F12158500E}</x14:id>
        </ext>
      </extLst>
    </cfRule>
  </conditionalFormatting>
  <conditionalFormatting sqref="S1331:S1397">
    <cfRule type="top10" dxfId="36" priority="167" percent="1" bottom="1" rank="60"/>
  </conditionalFormatting>
  <conditionalFormatting sqref="W392:W1400 W377:W381 W360 W338:W345 W10:W325">
    <cfRule type="dataBar" priority="168">
      <dataBar>
        <cfvo type="min"/>
        <cfvo type="max"/>
        <color rgb="FFFF0000"/>
      </dataBar>
      <extLst>
        <ext xmlns:x14="http://schemas.microsoft.com/office/spreadsheetml/2009/9/main" uri="{B025F937-C7B1-47D3-B67F-A62EFF666E3E}">
          <x14:id>{2B1FBA45-931E-4526-A5C5-A0D67D3FD728}</x14:id>
        </ext>
      </extLst>
    </cfRule>
    <cfRule type="dataBar" priority="169">
      <dataBar>
        <cfvo type="min"/>
        <cfvo type="max"/>
        <color rgb="FF63C384"/>
      </dataBar>
      <extLst>
        <ext xmlns:x14="http://schemas.microsoft.com/office/spreadsheetml/2009/9/main" uri="{B025F937-C7B1-47D3-B67F-A62EFF666E3E}">
          <x14:id>{2CD9AE4E-0815-423E-8B74-6EF860562E80}</x14:id>
        </ext>
      </extLst>
    </cfRule>
  </conditionalFormatting>
  <dataValidations disablePrompts="1" count="20">
    <dataValidation type="list" showInputMessage="1" showErrorMessage="1" sqref="H1357:H1376" xr:uid="{00000000-0002-0000-0000-000000000000}">
      <formula1>$AW$2248:$AW$2260</formula1>
    </dataValidation>
    <dataValidation type="list" showInputMessage="1" showErrorMessage="1" sqref="H278:H306" xr:uid="{00000000-0002-0000-0000-000001000000}">
      <formula1>$BA$3268:$BA$3280</formula1>
    </dataValidation>
    <dataValidation type="list" allowBlank="1" showInputMessage="1" showErrorMessage="1" sqref="H308:H323 H326:H337 H361:H376 H346:H359 H382:H391" xr:uid="{00000000-0002-0000-0000-000002000000}">
      <formula1>$BA$3268:$BA$3280</formula1>
    </dataValidation>
    <dataValidation type="list" showInputMessage="1" showErrorMessage="1" sqref="H66:H81" xr:uid="{00000000-0002-0000-0000-000003000000}">
      <formula1>$BC$2418:$BC$2430</formula1>
    </dataValidation>
    <dataValidation type="list" showInputMessage="1" showErrorMessage="1" sqref="H1378:H1387" xr:uid="{00000000-0002-0000-0000-000004000000}">
      <formula1>$BC$2236:$BC$2248</formula1>
    </dataValidation>
    <dataValidation type="list" showInputMessage="1" showErrorMessage="1" sqref="H1349:H1356" xr:uid="{00000000-0002-0000-0000-000005000000}">
      <formula1>$BC$2239:$BC$2251</formula1>
    </dataValidation>
    <dataValidation type="list" showInputMessage="1" showErrorMessage="1" sqref="H1377 H1331:H1348 H1388" xr:uid="{00000000-0002-0000-0000-000006000000}">
      <formula1>$BC$2227:$BC$2239</formula1>
    </dataValidation>
    <dataValidation type="list" showInputMessage="1" showErrorMessage="1" sqref="H1389:H1397" xr:uid="{00000000-0002-0000-0000-000007000000}">
      <formula1>$AW$3270:$AW$3282</formula1>
    </dataValidation>
    <dataValidation type="list" showInputMessage="1" showErrorMessage="1" sqref="H1327:H1329" xr:uid="{00000000-0002-0000-0000-000008000000}">
      <formula1>$BC$3266:$BC$3278</formula1>
    </dataValidation>
    <dataValidation type="list" showInputMessage="1" showErrorMessage="1" sqref="H1322:H1326 H1314:H1320" xr:uid="{00000000-0002-0000-0000-000009000000}">
      <formula1>$BC$3277:$BC$3289</formula1>
    </dataValidation>
    <dataValidation type="list" showInputMessage="1" showErrorMessage="1" sqref="H1284:H1288 H1297:H1311 H1290:H1295" xr:uid="{00000000-0002-0000-0000-00000A000000}">
      <formula1>$BC$2843:$BC$2855</formula1>
    </dataValidation>
    <dataValidation type="list" showInputMessage="1" showErrorMessage="1" sqref="H1257:H1261 G1260:G1261" xr:uid="{00000000-0002-0000-0000-00000B000000}">
      <formula1>$BC$3275:$BC$3287</formula1>
    </dataValidation>
    <dataValidation type="list" showInputMessage="1" showErrorMessage="1" sqref="H1267:H1268 H1274:H1279 H1270:H1271" xr:uid="{00000000-0002-0000-0000-00000C000000}">
      <formula1>$BC$3281:$BC$3293</formula1>
    </dataValidation>
    <dataValidation type="list" allowBlank="1" showInputMessage="1" showErrorMessage="1" sqref="H378:H381 H325 H339:H345 H393:H1255" xr:uid="{00000000-0002-0000-0000-00000D000000}">
      <formula1>$BA$3266:$BA$3278</formula1>
    </dataValidation>
    <dataValidation type="list" showInputMessage="1" showErrorMessage="1" sqref="H179:H203 H205:H276" xr:uid="{00000000-0002-0000-0000-00000E000000}">
      <formula1>$BA$3267:$BA$3279</formula1>
    </dataValidation>
    <dataValidation type="list" showInputMessage="1" showErrorMessage="1" sqref="H161:H176" xr:uid="{00000000-0002-0000-0000-00000F000000}">
      <formula1>$BC$2175:$BC$2187</formula1>
    </dataValidation>
    <dataValidation type="list" showInputMessage="1" showErrorMessage="1" sqref="H110 H119:H138 H112 H114 H116" xr:uid="{00000000-0002-0000-0000-000010000000}">
      <formula1>$BC$3515:$BC$3527</formula1>
    </dataValidation>
    <dataValidation type="list" showInputMessage="1" showErrorMessage="1" sqref="H83:H106" xr:uid="{00000000-0002-0000-0000-000011000000}">
      <formula1>$BC$3509:$BC$3521</formula1>
    </dataValidation>
    <dataValidation type="list" showInputMessage="1" showErrorMessage="1" sqref="H50:H65 H107" xr:uid="{00000000-0002-0000-0000-000012000000}">
      <formula1>$BC$2488:$BC$2500</formula1>
    </dataValidation>
    <dataValidation type="list" showInputMessage="1" showErrorMessage="1" sqref="H11:H14 H19 H22 H17 H34 H43 H140:H159" xr:uid="{00000000-0002-0000-0000-000013000000}">
      <formula1>#REF!</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18DA9029-2085-4719-8680-0ADAD26E1431}">
            <x14:dataBar minLength="0" maxLength="100" gradient="0">
              <x14:cfvo type="autoMin"/>
              <x14:cfvo type="autoMax"/>
              <x14:negativeFillColor rgb="FFFF0000"/>
              <x14:axisColor rgb="FF000000"/>
            </x14:dataBar>
          </x14:cfRule>
          <xm:sqref>W10</xm:sqref>
        </x14:conditionalFormatting>
        <x14:conditionalFormatting xmlns:xm="http://schemas.microsoft.com/office/excel/2006/main">
          <x14:cfRule type="dataBar" id="{52FD842F-624E-4950-9C81-8AFCC95312E5}">
            <x14:dataBar minLength="0" maxLength="100" gradient="0" direction="rightToLeft">
              <x14:cfvo type="autoMin"/>
              <x14:cfvo type="autoMax"/>
              <x14:negativeFillColor rgb="FFFF0000"/>
              <x14:axisColor rgb="FF000000"/>
            </x14:dataBar>
          </x14:cfRule>
          <x14:cfRule type="dataBar" id="{F1341C7C-7F1E-442C-91B8-1AE8EA08E80D}">
            <x14:dataBar minLength="0" maxLength="100" gradient="0">
              <x14:cfvo type="autoMin"/>
              <x14:cfvo type="autoMax"/>
              <x14:negativeFillColor rgb="FFFF0000"/>
              <x14:axisColor rgb="FF000000"/>
            </x14:dataBar>
          </x14:cfRule>
          <xm:sqref>W361:W376</xm:sqref>
        </x14:conditionalFormatting>
        <x14:conditionalFormatting xmlns:xm="http://schemas.microsoft.com/office/excel/2006/main">
          <x14:cfRule type="dataBar" id="{87A3F297-3118-425C-9425-F11C3743CEFE}">
            <x14:dataBar minLength="0" maxLength="100" gradient="0" direction="rightToLeft">
              <x14:cfvo type="autoMin"/>
              <x14:cfvo type="autoMax"/>
              <x14:negativeFillColor rgb="FFFF0000"/>
              <x14:axisColor rgb="FF000000"/>
            </x14:dataBar>
          </x14:cfRule>
          <x14:cfRule type="dataBar" id="{8F35E3BE-AE7E-4B9A-98B9-9B33A4655DC3}">
            <x14:dataBar minLength="0" maxLength="100" gradient="0">
              <x14:cfvo type="autoMin"/>
              <x14:cfvo type="autoMax"/>
              <x14:negativeFillColor rgb="FFFF0000"/>
              <x14:axisColor rgb="FF000000"/>
            </x14:dataBar>
          </x14:cfRule>
          <xm:sqref>W382:W391</xm:sqref>
        </x14:conditionalFormatting>
        <x14:conditionalFormatting xmlns:xm="http://schemas.microsoft.com/office/excel/2006/main">
          <x14:cfRule type="dataBar" id="{3304A6C6-7F51-4AC4-954B-9F226F7E4BE7}">
            <x14:dataBar minLength="0" maxLength="100" gradient="0" direction="rightToLeft">
              <x14:cfvo type="autoMin"/>
              <x14:cfvo type="autoMax"/>
              <x14:negativeFillColor rgb="FFFF0000"/>
              <x14:axisColor rgb="FF000000"/>
            </x14:dataBar>
          </x14:cfRule>
          <x14:cfRule type="dataBar" id="{5D23E78E-AEC7-4EA8-917C-CD79E39A4651}">
            <x14:dataBar minLength="0" maxLength="100" gradient="0">
              <x14:cfvo type="autoMin"/>
              <x14:cfvo type="autoMax"/>
              <x14:negativeFillColor rgb="FFFF0000"/>
              <x14:axisColor rgb="FF000000"/>
            </x14:dataBar>
          </x14:cfRule>
          <xm:sqref>W326:W337</xm:sqref>
        </x14:conditionalFormatting>
        <x14:conditionalFormatting xmlns:xm="http://schemas.microsoft.com/office/excel/2006/main">
          <x14:cfRule type="dataBar" id="{FC54268C-4757-4262-B5A0-B7964D70E701}">
            <x14:dataBar minLength="0" maxLength="100" gradient="0" direction="rightToLeft">
              <x14:cfvo type="autoMin"/>
              <x14:cfvo type="autoMax"/>
              <x14:negativeFillColor rgb="FFFF0000"/>
              <x14:axisColor rgb="FF000000"/>
            </x14:dataBar>
          </x14:cfRule>
          <x14:cfRule type="dataBar" id="{C12B59AD-7962-4157-BC7F-F6F12158500E}">
            <x14:dataBar minLength="0" maxLength="100" gradient="0">
              <x14:cfvo type="autoMin"/>
              <x14:cfvo type="autoMax"/>
              <x14:negativeFillColor rgb="FFFF0000"/>
              <x14:axisColor rgb="FF000000"/>
            </x14:dataBar>
          </x14:cfRule>
          <xm:sqref>W346:W359</xm:sqref>
        </x14:conditionalFormatting>
        <x14:conditionalFormatting xmlns:xm="http://schemas.microsoft.com/office/excel/2006/main">
          <x14:cfRule type="dataBar" id="{2B1FBA45-931E-4526-A5C5-A0D67D3FD728}">
            <x14:dataBar minLength="0" maxLength="100" gradient="0" direction="rightToLeft">
              <x14:cfvo type="autoMin"/>
              <x14:cfvo type="autoMax"/>
              <x14:negativeFillColor rgb="FFFF0000"/>
              <x14:axisColor rgb="FF000000"/>
            </x14:dataBar>
          </x14:cfRule>
          <x14:cfRule type="dataBar" id="{2CD9AE4E-0815-423E-8B74-6EF860562E80}">
            <x14:dataBar minLength="0" maxLength="100" gradient="0">
              <x14:cfvo type="autoMin"/>
              <x14:cfvo type="autoMax"/>
              <x14:negativeFillColor rgb="FFFF0000"/>
              <x14:axisColor rgb="FF000000"/>
            </x14:dataBar>
          </x14:cfRule>
          <xm:sqref>W392:W1400 W377:W381 W360 W338:W345 W10:W325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4"/>
  <sheetViews>
    <sheetView tabSelected="1" zoomScale="80" zoomScaleNormal="80" workbookViewId="0">
      <pane ySplit="4" topLeftCell="A25" activePane="bottomLeft" state="frozen"/>
      <selection pane="bottomLeft" activeCell="C36" sqref="C36"/>
    </sheetView>
  </sheetViews>
  <sheetFormatPr baseColWidth="10" defaultRowHeight="15" x14ac:dyDescent="0.25"/>
  <cols>
    <col min="1" max="1" width="46.140625" style="667" customWidth="1"/>
    <col min="2" max="5" width="12.28515625" customWidth="1"/>
    <col min="6" max="6" width="13.5703125" customWidth="1"/>
    <col min="8" max="8" width="48.85546875" customWidth="1"/>
    <col min="9" max="9" width="40" hidden="1" customWidth="1"/>
  </cols>
  <sheetData>
    <row r="1" spans="1:9" ht="15.75" thickBot="1" x14ac:dyDescent="0.3">
      <c r="A1" s="693" t="s">
        <v>2</v>
      </c>
      <c r="B1" s="921">
        <f>+CONSOLIDADO!C2</f>
        <v>42825</v>
      </c>
      <c r="C1" s="922"/>
    </row>
    <row r="2" spans="1:9" ht="15.75" thickBot="1" x14ac:dyDescent="0.3"/>
    <row r="3" spans="1:9" ht="30.75" thickBot="1" x14ac:dyDescent="0.3">
      <c r="A3" s="669" t="s">
        <v>2077</v>
      </c>
      <c r="B3" s="670" t="s">
        <v>24</v>
      </c>
      <c r="C3" s="670" t="s">
        <v>25</v>
      </c>
      <c r="D3" s="670" t="s">
        <v>28</v>
      </c>
      <c r="E3" s="670" t="s">
        <v>29</v>
      </c>
      <c r="F3" s="923" t="s">
        <v>30</v>
      </c>
      <c r="G3" s="924"/>
      <c r="H3" s="668" t="s">
        <v>32</v>
      </c>
      <c r="I3" s="668" t="s">
        <v>2078</v>
      </c>
    </row>
    <row r="4" spans="1:9" ht="32.25" hidden="1" thickBot="1" x14ac:dyDescent="0.3">
      <c r="A4" s="671"/>
      <c r="B4" s="672"/>
      <c r="C4" s="672"/>
      <c r="D4" s="672"/>
      <c r="E4" s="672"/>
      <c r="F4" s="672"/>
      <c r="G4" s="673"/>
      <c r="H4" s="53">
        <v>1</v>
      </c>
    </row>
    <row r="5" spans="1:9" ht="22.5" x14ac:dyDescent="0.25">
      <c r="A5" s="674" t="s">
        <v>56</v>
      </c>
      <c r="B5" s="675">
        <f>+CONSOLIDADO!P15</f>
        <v>0.29919447640966629</v>
      </c>
      <c r="C5" s="675">
        <f>+CONSOLIDADO!Q15</f>
        <v>0.28117376294591484</v>
      </c>
      <c r="D5" s="675">
        <f>+CONSOLIDADO!R15</f>
        <v>0.21095512082853854</v>
      </c>
      <c r="E5" s="687">
        <f>+CONSOLIDADO!S15</f>
        <v>0.93976923076923069</v>
      </c>
      <c r="F5" s="688" t="str">
        <f>+CONSOLIDADO!T15</f>
        <v>Normal</v>
      </c>
      <c r="G5" s="680" t="str">
        <f>+CONSOLIDADO!U15</f>
        <v>J</v>
      </c>
      <c r="H5" s="699">
        <f>+CONSOLIDADO!W15</f>
        <v>0.78904487917146149</v>
      </c>
      <c r="I5" s="925"/>
    </row>
    <row r="6" spans="1:9" ht="22.5" x14ac:dyDescent="0.25">
      <c r="A6" s="676" t="s">
        <v>128</v>
      </c>
      <c r="B6" s="677">
        <f>+CONSOLIDADO!P49</f>
        <v>0.31034482758620691</v>
      </c>
      <c r="C6" s="677">
        <f>+CONSOLIDADO!Q49</f>
        <v>0.31034482758620691</v>
      </c>
      <c r="D6" s="677">
        <f>+CONSOLIDADO!R49</f>
        <v>0.11405835543766578</v>
      </c>
      <c r="E6" s="689">
        <f>+CONSOLIDADO!S49</f>
        <v>1</v>
      </c>
      <c r="F6" s="690" t="str">
        <f>+CONSOLIDADO!T49</f>
        <v>Normal</v>
      </c>
      <c r="G6" s="682" t="str">
        <f>+CONSOLIDADO!U49</f>
        <v>J</v>
      </c>
      <c r="H6" s="701">
        <f>+CONSOLIDADO!W49</f>
        <v>0.88594164456233426</v>
      </c>
      <c r="I6" s="926"/>
    </row>
    <row r="7" spans="1:9" ht="22.5" x14ac:dyDescent="0.25">
      <c r="A7" s="676" t="s">
        <v>236</v>
      </c>
      <c r="B7" s="677">
        <f>+CONSOLIDADO!P82</f>
        <v>0.26242620453247001</v>
      </c>
      <c r="C7" s="677">
        <f>+CONSOLIDADO!Q82</f>
        <v>0.2439556274995239</v>
      </c>
      <c r="D7" s="677">
        <f>+CONSOLIDADO!R82</f>
        <v>0.2439556274995239</v>
      </c>
      <c r="E7" s="689">
        <f>+CONSOLIDADO!S82</f>
        <v>0.92961611030478952</v>
      </c>
      <c r="F7" s="690" t="str">
        <f>+CONSOLIDADO!T82</f>
        <v>Normal</v>
      </c>
      <c r="G7" s="682" t="str">
        <f>+CONSOLIDADO!U82</f>
        <v>J</v>
      </c>
      <c r="H7" s="701">
        <f>+CONSOLIDADO!W82</f>
        <v>0.75604437250047607</v>
      </c>
      <c r="I7" s="926"/>
    </row>
    <row r="8" spans="1:9" ht="23.25" thickBot="1" x14ac:dyDescent="0.3">
      <c r="A8" s="678" t="s">
        <v>318</v>
      </c>
      <c r="B8" s="679">
        <f>+CONSOLIDADO!P108</f>
        <v>0.2502262443438914</v>
      </c>
      <c r="C8" s="679">
        <f>+CONSOLIDADO!Q108</f>
        <v>0.24925384615384616</v>
      </c>
      <c r="D8" s="679">
        <f>+CONSOLIDADO!R108</f>
        <v>0.24925384615384616</v>
      </c>
      <c r="E8" s="691">
        <f>+CONSOLIDADO!S108</f>
        <v>0.99611392405063293</v>
      </c>
      <c r="F8" s="692" t="str">
        <f>+CONSOLIDADO!T108</f>
        <v>Normal</v>
      </c>
      <c r="G8" s="681" t="str">
        <f>+CONSOLIDADO!U108</f>
        <v>J</v>
      </c>
      <c r="H8" s="700">
        <f>+CONSOLIDADO!W108</f>
        <v>0.75074615384615384</v>
      </c>
      <c r="I8" s="926"/>
    </row>
    <row r="9" spans="1:9" ht="33" thickBot="1" x14ac:dyDescent="0.3">
      <c r="A9" s="694" t="s">
        <v>319</v>
      </c>
      <c r="B9" s="695">
        <f>+CONSOLIDADO!P109</f>
        <v>0.28054793821805868</v>
      </c>
      <c r="C9" s="695">
        <f>+CONSOLIDADO!Q109</f>
        <v>0.27118201604637293</v>
      </c>
      <c r="D9" s="695">
        <f>+CONSOLIDADO!R109</f>
        <v>0.20455573747989358</v>
      </c>
      <c r="E9" s="696">
        <f>+CONSOLIDADO!S109</f>
        <v>0.96661560861514517</v>
      </c>
      <c r="F9" s="696" t="str">
        <f>+CONSOLIDADO!T109</f>
        <v>Normal</v>
      </c>
      <c r="G9" s="664" t="str">
        <f>+CONSOLIDADO!U109</f>
        <v>J</v>
      </c>
      <c r="H9" s="697" t="str">
        <f>+CONSOLIDADO!W109</f>
        <v xml:space="preserve"> </v>
      </c>
      <c r="I9" s="927"/>
    </row>
    <row r="10" spans="1:9" ht="22.5" x14ac:dyDescent="0.25">
      <c r="A10" s="674" t="s">
        <v>400</v>
      </c>
      <c r="B10" s="675">
        <f>+CONSOLIDADO!P139</f>
        <v>0.68652302492606676</v>
      </c>
      <c r="C10" s="675">
        <f>+CONSOLIDADO!Q139</f>
        <v>0.6598225602027884</v>
      </c>
      <c r="D10" s="675">
        <f>+CONSOLIDADO!R139</f>
        <v>0.6598225602027884</v>
      </c>
      <c r="E10" s="689">
        <f>+CONSOLIDADO!S139</f>
        <v>0.96110769230769233</v>
      </c>
      <c r="F10" s="690" t="str">
        <f>+CONSOLIDADO!T139</f>
        <v>Normal</v>
      </c>
      <c r="G10" s="680" t="str">
        <f>+CONSOLIDADO!U139</f>
        <v>J</v>
      </c>
      <c r="H10" s="699">
        <f>+CONSOLIDADO!W139</f>
        <v>0.3401774397972116</v>
      </c>
      <c r="I10" s="925"/>
    </row>
    <row r="11" spans="1:9" ht="22.5" x14ac:dyDescent="0.25">
      <c r="A11" s="676" t="s">
        <v>484</v>
      </c>
      <c r="B11" s="677">
        <f>+CONSOLIDADO!P160</f>
        <v>0.2529137529137529</v>
      </c>
      <c r="C11" s="677">
        <f>+CONSOLIDADO!Q160</f>
        <v>0.2501905205905206</v>
      </c>
      <c r="D11" s="677">
        <f>+CONSOLIDADO!R160</f>
        <v>0.16629327894327892</v>
      </c>
      <c r="E11" s="689">
        <f>+CONSOLIDADO!S160</f>
        <v>0.98923256528417836</v>
      </c>
      <c r="F11" s="690" t="str">
        <f>+CONSOLIDADO!T160</f>
        <v>Normal</v>
      </c>
      <c r="G11" s="682" t="str">
        <f>+CONSOLIDADO!U160</f>
        <v>J</v>
      </c>
      <c r="H11" s="701">
        <f>+CONSOLIDADO!W160</f>
        <v>0.83370672105672106</v>
      </c>
      <c r="I11" s="926"/>
    </row>
    <row r="12" spans="1:9" ht="23.25" thickBot="1" x14ac:dyDescent="0.3">
      <c r="A12" s="678" t="s">
        <v>534</v>
      </c>
      <c r="B12" s="679">
        <f>+CONSOLIDADO!P177</f>
        <v>0.28636741479634248</v>
      </c>
      <c r="C12" s="679">
        <f>+CONSOLIDADO!Q177</f>
        <v>0.27295270157938489</v>
      </c>
      <c r="D12" s="679">
        <f>+CONSOLIDADO!R177</f>
        <v>0.27295270157938489</v>
      </c>
      <c r="E12" s="689">
        <f>+CONSOLIDADO!S177</f>
        <v>0.95315558780841803</v>
      </c>
      <c r="F12" s="690" t="str">
        <f>+CONSOLIDADO!T177</f>
        <v>Normal</v>
      </c>
      <c r="G12" s="681" t="str">
        <f>+CONSOLIDADO!U177</f>
        <v>J</v>
      </c>
      <c r="H12" s="700">
        <f>+CONSOLIDADO!W177</f>
        <v>0.72704729842061511</v>
      </c>
      <c r="I12" s="926"/>
    </row>
    <row r="13" spans="1:9" ht="33" thickBot="1" x14ac:dyDescent="0.3">
      <c r="A13" s="694" t="s">
        <v>535</v>
      </c>
      <c r="B13" s="695">
        <f>+CONSOLIDADO!P178</f>
        <v>0.40860139754538743</v>
      </c>
      <c r="C13" s="695">
        <f>+CONSOLIDADO!Q178</f>
        <v>0.39432192745756467</v>
      </c>
      <c r="D13" s="695">
        <f>+CONSOLIDADO!R178</f>
        <v>0.36635618024181743</v>
      </c>
      <c r="E13" s="696">
        <f>+CONSOLIDADO!S178</f>
        <v>0.96505281143528976</v>
      </c>
      <c r="F13" s="696" t="str">
        <f>+CONSOLIDADO!T178</f>
        <v>Normal</v>
      </c>
      <c r="G13" s="664" t="str">
        <f>+CONSOLIDADO!U178</f>
        <v>J</v>
      </c>
      <c r="H13" s="697">
        <f>+CONSOLIDADO!W178</f>
        <v>0.63364381975818262</v>
      </c>
      <c r="I13" s="927"/>
    </row>
    <row r="14" spans="1:9" ht="22.5" x14ac:dyDescent="0.25">
      <c r="A14" s="674" t="s">
        <v>610</v>
      </c>
      <c r="B14" s="675">
        <f>+CONSOLIDADO!P204</f>
        <v>0.25662749385077888</v>
      </c>
      <c r="C14" s="675">
        <f>+CONSOLIDADO!Q204</f>
        <v>0.24128723694998633</v>
      </c>
      <c r="D14" s="675">
        <f>+CONSOLIDADO!R204</f>
        <v>0.24005739273025417</v>
      </c>
      <c r="E14" s="689">
        <f>+CONSOLIDADO!S204</f>
        <v>0.94022364217252408</v>
      </c>
      <c r="F14" s="690" t="str">
        <f>+CONSOLIDADO!T204</f>
        <v>Normal</v>
      </c>
      <c r="G14" s="680" t="str">
        <f>+CONSOLIDADO!U204</f>
        <v>J</v>
      </c>
      <c r="H14" s="699">
        <f>+CONSOLIDADO!W204</f>
        <v>0.75994260726974583</v>
      </c>
      <c r="I14" s="925"/>
    </row>
    <row r="15" spans="1:9" ht="22.5" x14ac:dyDescent="0.25">
      <c r="A15" s="676" t="s">
        <v>746</v>
      </c>
      <c r="B15" s="677">
        <f>+CONSOLIDADO!P277</f>
        <v>0.11388927050419013</v>
      </c>
      <c r="C15" s="677">
        <f>+CONSOLIDADO!Q277</f>
        <v>0.10849979392773734</v>
      </c>
      <c r="D15" s="677">
        <f>+CONSOLIDADO!R277</f>
        <v>0.10479049319961535</v>
      </c>
      <c r="E15" s="689">
        <f>+CONSOLIDADO!S277</f>
        <v>0.95267792521109784</v>
      </c>
      <c r="F15" s="690" t="str">
        <f>+CONSOLIDADO!T277</f>
        <v>Normal</v>
      </c>
      <c r="G15" s="682" t="str">
        <f>+CONSOLIDADO!U277</f>
        <v>J</v>
      </c>
      <c r="H15" s="701">
        <f>+CONSOLIDADO!W277</f>
        <v>0.89520950680038469</v>
      </c>
      <c r="I15" s="926"/>
    </row>
    <row r="16" spans="1:9" ht="22.5" x14ac:dyDescent="0.25">
      <c r="A16" s="676" t="s">
        <v>808</v>
      </c>
      <c r="B16" s="677">
        <f>+CONSOLIDADO!P307</f>
        <v>0.33333333333333331</v>
      </c>
      <c r="C16" s="677">
        <f>+CONSOLIDADO!Q307</f>
        <v>0.32973995271867618</v>
      </c>
      <c r="D16" s="677">
        <f>+CONSOLIDADO!R307</f>
        <v>0.33659574468085113</v>
      </c>
      <c r="E16" s="689">
        <f>+CONSOLIDADO!S307</f>
        <v>0.98921985815602853</v>
      </c>
      <c r="F16" s="690" t="str">
        <f>+CONSOLIDADO!T307</f>
        <v>Normal</v>
      </c>
      <c r="G16" s="682" t="str">
        <f>+CONSOLIDADO!U307</f>
        <v>J</v>
      </c>
      <c r="H16" s="701">
        <f>+CONSOLIDADO!W307</f>
        <v>0.66340425531914882</v>
      </c>
      <c r="I16" s="926"/>
    </row>
    <row r="17" spans="1:9" ht="22.5" x14ac:dyDescent="0.25">
      <c r="A17" s="676" t="s">
        <v>828</v>
      </c>
      <c r="B17" s="677">
        <f>+CONSOLIDADO!P324</f>
        <v>0.20094868477792152</v>
      </c>
      <c r="C17" s="677">
        <f>+CONSOLIDADO!Q324</f>
        <v>0.1937954721862872</v>
      </c>
      <c r="D17" s="677">
        <f>+CONSOLIDADO!R324</f>
        <v>0.1794703320396723</v>
      </c>
      <c r="E17" s="689">
        <f>+CONSOLIDADO!S324</f>
        <v>0.96440278969957083</v>
      </c>
      <c r="F17" s="690" t="str">
        <f>+CONSOLIDADO!T324</f>
        <v>Normal</v>
      </c>
      <c r="G17" s="682" t="str">
        <f>+CONSOLIDADO!U324</f>
        <v>J</v>
      </c>
      <c r="H17" s="701">
        <f>+CONSOLIDADO!W324</f>
        <v>0.82052966796032767</v>
      </c>
      <c r="I17" s="926"/>
    </row>
    <row r="18" spans="1:9" ht="22.5" x14ac:dyDescent="0.25">
      <c r="A18" s="676" t="s">
        <v>839</v>
      </c>
      <c r="B18" s="677">
        <f>+CONSOLIDADO!P338</f>
        <v>0.18856806128461992</v>
      </c>
      <c r="C18" s="677">
        <f>+CONSOLIDADO!Q338</f>
        <v>0.15540365350618737</v>
      </c>
      <c r="D18" s="677">
        <f>+CONSOLIDADO!R338</f>
        <v>0.15540365350618737</v>
      </c>
      <c r="E18" s="689">
        <f>+CONSOLIDADO!S338</f>
        <v>0.82412499999999989</v>
      </c>
      <c r="F18" s="690" t="str">
        <f>+CONSOLIDADO!T338</f>
        <v>En Proceso</v>
      </c>
      <c r="G18" s="682" t="str">
        <f>+CONSOLIDADO!U338</f>
        <v>K</v>
      </c>
      <c r="H18" s="701">
        <f>+CONSOLIDADO!W338</f>
        <v>0.84459634649381266</v>
      </c>
      <c r="I18" s="926"/>
    </row>
    <row r="19" spans="1:9" ht="22.5" x14ac:dyDescent="0.25">
      <c r="A19" s="676" t="s">
        <v>863</v>
      </c>
      <c r="B19" s="677">
        <f>+CONSOLIDADO!P360</f>
        <v>0.21577882670262979</v>
      </c>
      <c r="C19" s="677">
        <f>+CONSOLIDADO!Q360</f>
        <v>0.21356540795684423</v>
      </c>
      <c r="D19" s="677">
        <f>+CONSOLIDADO!R360</f>
        <v>0.21356540795684423</v>
      </c>
      <c r="E19" s="689">
        <f>+CONSOLIDADO!S360</f>
        <v>0.98974218749999998</v>
      </c>
      <c r="F19" s="690" t="str">
        <f>+CONSOLIDADO!T360</f>
        <v>Normal</v>
      </c>
      <c r="G19" s="682" t="str">
        <f>+CONSOLIDADO!U360</f>
        <v>J</v>
      </c>
      <c r="H19" s="701">
        <f>+CONSOLIDADO!W360</f>
        <v>0.7864345920431558</v>
      </c>
      <c r="I19" s="926"/>
    </row>
    <row r="20" spans="1:9" ht="22.5" x14ac:dyDescent="0.25">
      <c r="A20" s="676" t="s">
        <v>871</v>
      </c>
      <c r="B20" s="677">
        <f>+CONSOLIDADO!P377</f>
        <v>0.18471337579617833</v>
      </c>
      <c r="C20" s="677">
        <f>+CONSOLIDADO!Q377</f>
        <v>0.17499999999999999</v>
      </c>
      <c r="D20" s="677">
        <f>+CONSOLIDADO!R377</f>
        <v>0.17499999999999999</v>
      </c>
      <c r="E20" s="689">
        <f>+CONSOLIDADO!S377</f>
        <v>0.94741379310344831</v>
      </c>
      <c r="F20" s="690" t="str">
        <f>+CONSOLIDADO!T377</f>
        <v>Normal</v>
      </c>
      <c r="G20" s="682" t="str">
        <f>+CONSOLIDADO!U377</f>
        <v>J</v>
      </c>
      <c r="H20" s="701">
        <f>+CONSOLIDADO!W377</f>
        <v>0.82499999999999996</v>
      </c>
      <c r="I20" s="926"/>
    </row>
    <row r="21" spans="1:9" ht="22.5" x14ac:dyDescent="0.25">
      <c r="A21" s="676" t="s">
        <v>893</v>
      </c>
      <c r="B21" s="677">
        <f>+CONSOLIDADO!P392</f>
        <v>0.22897196261682243</v>
      </c>
      <c r="C21" s="677">
        <f>+CONSOLIDADO!Q392</f>
        <v>0.18025700934579442</v>
      </c>
      <c r="D21" s="677">
        <f>+CONSOLIDADO!R392</f>
        <v>0.19456775700934581</v>
      </c>
      <c r="E21" s="689">
        <f>+CONSOLIDADO!S392</f>
        <v>0.78724489795918384</v>
      </c>
      <c r="F21" s="690" t="str">
        <f>+CONSOLIDADO!T392</f>
        <v>En Proceso</v>
      </c>
      <c r="G21" s="682" t="str">
        <f>+CONSOLIDADO!U392</f>
        <v>K</v>
      </c>
      <c r="H21" s="701">
        <f>+CONSOLIDADO!W392</f>
        <v>0.80543224299065419</v>
      </c>
      <c r="I21" s="926"/>
    </row>
    <row r="22" spans="1:9" ht="22.5" x14ac:dyDescent="0.25">
      <c r="A22" s="676" t="s">
        <v>1722</v>
      </c>
      <c r="B22" s="677">
        <f>+CONSOLIDADO!P1256</f>
        <v>0</v>
      </c>
      <c r="C22" s="677">
        <f>+CONSOLIDADO!Q1256</f>
        <v>0</v>
      </c>
      <c r="D22" s="677">
        <f>+CONSOLIDADO!R1256</f>
        <v>0</v>
      </c>
      <c r="E22" s="689">
        <f>+CONSOLIDADO!S1256</f>
        <v>0</v>
      </c>
      <c r="F22" s="690" t="str">
        <f>+CONSOLIDADO!T1256</f>
        <v>Crítico</v>
      </c>
      <c r="G22" s="682" t="str">
        <f>+CONSOLIDADO!U1256</f>
        <v>L</v>
      </c>
      <c r="H22" s="701">
        <f>+CONSOLIDADO!W1256</f>
        <v>1</v>
      </c>
      <c r="I22" s="926"/>
    </row>
    <row r="23" spans="1:9" ht="23.25" thickBot="1" x14ac:dyDescent="0.3">
      <c r="A23" s="678" t="s">
        <v>1783</v>
      </c>
      <c r="B23" s="679">
        <f>+CONSOLIDADO!P1282</f>
        <v>0.25210084033613445</v>
      </c>
      <c r="C23" s="679">
        <f>+CONSOLIDADO!Q1282</f>
        <v>0.24125770308123246</v>
      </c>
      <c r="D23" s="679">
        <f>+CONSOLIDADO!R1282</f>
        <v>0.18133196778711486</v>
      </c>
      <c r="E23" s="689">
        <f>+CONSOLIDADO!S1282</f>
        <v>0.95698888888888878</v>
      </c>
      <c r="F23" s="690" t="str">
        <f>+CONSOLIDADO!T1282</f>
        <v>Normal</v>
      </c>
      <c r="G23" s="681" t="str">
        <f>+CONSOLIDADO!U1282</f>
        <v>J</v>
      </c>
      <c r="H23" s="700">
        <f>+CONSOLIDADO!W1282</f>
        <v>0.8186680322128852</v>
      </c>
      <c r="I23" s="926"/>
    </row>
    <row r="24" spans="1:9" ht="33" thickBot="1" x14ac:dyDescent="0.3">
      <c r="A24" s="694" t="s">
        <v>1784</v>
      </c>
      <c r="B24" s="695">
        <f>+CONSOLIDADO!P1283</f>
        <v>0.19749318492026086</v>
      </c>
      <c r="C24" s="695">
        <f>+CONSOLIDADO!Q1283</f>
        <v>0.18388062296727453</v>
      </c>
      <c r="D24" s="695">
        <f>+CONSOLIDADO!R1283</f>
        <v>0.17807827489098851</v>
      </c>
      <c r="E24" s="696">
        <f>+CONSOLIDADO!S1283</f>
        <v>0.93107325724438295</v>
      </c>
      <c r="F24" s="696" t="str">
        <f>+CONSOLIDADO!T1283</f>
        <v>Normal</v>
      </c>
      <c r="G24" s="664" t="str">
        <f>+CONSOLIDADO!U1283</f>
        <v>J</v>
      </c>
      <c r="H24" s="697">
        <f>+CONSOLIDADO!W1283</f>
        <v>0.82192172510901151</v>
      </c>
      <c r="I24" s="927"/>
    </row>
    <row r="25" spans="1:9" ht="22.5" x14ac:dyDescent="0.25">
      <c r="A25" s="674" t="s">
        <v>1912</v>
      </c>
      <c r="B25" s="675">
        <f>+CONSOLIDADO!P1330</f>
        <v>0.23919597989949748</v>
      </c>
      <c r="C25" s="675">
        <f>+CONSOLIDADO!Q1330</f>
        <v>0.23998814070351757</v>
      </c>
      <c r="D25" s="675">
        <f>+CONSOLIDADO!R1330</f>
        <v>0.23998814070351757</v>
      </c>
      <c r="E25" s="689">
        <f>+CONSOLIDADO!S1330</f>
        <v>1</v>
      </c>
      <c r="F25" s="690" t="str">
        <f>+CONSOLIDADO!T1330</f>
        <v>Normal</v>
      </c>
      <c r="G25" s="680" t="str">
        <f>+CONSOLIDADO!U1330</f>
        <v>J</v>
      </c>
      <c r="H25" s="699">
        <f>+CONSOLIDADO!W1330</f>
        <v>0.76001185929648241</v>
      </c>
      <c r="I25" s="925"/>
    </row>
    <row r="26" spans="1:9" ht="23.25" thickBot="1" x14ac:dyDescent="0.3">
      <c r="A26" s="678" t="s">
        <v>2065</v>
      </c>
      <c r="B26" s="679">
        <f>+CONSOLIDADO!P1398</f>
        <v>0.4131983502062242</v>
      </c>
      <c r="C26" s="679">
        <f>+CONSOLIDADO!Q1398</f>
        <v>0.40639016897081404</v>
      </c>
      <c r="D26" s="679">
        <f>+CONSOLIDADO!R1398</f>
        <v>0.33338957630296207</v>
      </c>
      <c r="E26" s="689">
        <f>+CONSOLIDADO!S1398</f>
        <v>0.98352321292664346</v>
      </c>
      <c r="F26" s="690" t="str">
        <f>+CONSOLIDADO!T1398</f>
        <v>Normal</v>
      </c>
      <c r="G26" s="681" t="str">
        <f>+CONSOLIDADO!U1398</f>
        <v>J</v>
      </c>
      <c r="H26" s="700">
        <f>+CONSOLIDADO!W1398</f>
        <v>0.66661042369703793</v>
      </c>
      <c r="I26" s="926"/>
    </row>
    <row r="27" spans="1:9" ht="33" thickBot="1" x14ac:dyDescent="0.3">
      <c r="A27" s="694" t="s">
        <v>2066</v>
      </c>
      <c r="B27" s="695">
        <f>+CONSOLIDADO!P1399</f>
        <v>0.32619716505286084</v>
      </c>
      <c r="C27" s="695">
        <f>+CONSOLIDADO!Q1399</f>
        <v>0.32318915483716582</v>
      </c>
      <c r="D27" s="695">
        <f>+CONSOLIDADO!R1399</f>
        <v>0.28668885850323983</v>
      </c>
      <c r="E27" s="696">
        <f>+CONSOLIDADO!S1399</f>
        <v>0.99077855193742237</v>
      </c>
      <c r="F27" s="696" t="str">
        <f>+CONSOLIDADO!T1399</f>
        <v>Normal</v>
      </c>
      <c r="G27" s="664" t="str">
        <f>+CONSOLIDADO!U1399</f>
        <v>J</v>
      </c>
      <c r="H27" s="697">
        <f>+CONSOLIDADO!W1399</f>
        <v>0.71331114149676011</v>
      </c>
      <c r="I27" s="927"/>
    </row>
    <row r="28" spans="1:9" ht="35.25" thickBot="1" x14ac:dyDescent="0.3">
      <c r="A28" s="683" t="s">
        <v>2067</v>
      </c>
      <c r="B28" s="684">
        <f>+CONSOLIDADO!P1400</f>
        <v>0.30320992143414194</v>
      </c>
      <c r="C28" s="684">
        <f>+CONSOLIDADO!Q1400</f>
        <v>0.2931434303270945</v>
      </c>
      <c r="D28" s="684">
        <f>+CONSOLIDADO!R1400</f>
        <v>0.2931434303270945</v>
      </c>
      <c r="E28" s="684">
        <f>+CONSOLIDADO!S1400</f>
        <v>0.96680025818603066</v>
      </c>
      <c r="F28" s="686" t="str">
        <f>+CONSOLIDADO!T1400</f>
        <v>Normal</v>
      </c>
      <c r="G28" s="685" t="str">
        <f>+CONSOLIDADO!U1400</f>
        <v>J</v>
      </c>
      <c r="H28" s="698">
        <f>+CONSOLIDADO!W1400</f>
        <v>0.70685656967290544</v>
      </c>
    </row>
    <row r="29" spans="1:9" ht="59.25" customHeight="1" thickBot="1" x14ac:dyDescent="0.3">
      <c r="D29" s="707" t="s">
        <v>2068</v>
      </c>
      <c r="E29" s="708"/>
      <c r="F29" s="708"/>
      <c r="G29" s="708"/>
      <c r="H29" s="644" t="s">
        <v>2069</v>
      </c>
    </row>
    <row r="30" spans="1:9" ht="15.75" customHeight="1" thickBot="1" x14ac:dyDescent="0.3">
      <c r="D30" s="709"/>
      <c r="E30" s="710"/>
      <c r="F30" s="710"/>
      <c r="G30" s="710"/>
      <c r="H30" s="645" t="s">
        <v>2073</v>
      </c>
    </row>
    <row r="31" spans="1:9" ht="47.25" customHeight="1" thickBot="1" x14ac:dyDescent="0.3">
      <c r="D31" s="711" t="s">
        <v>2070</v>
      </c>
      <c r="E31" s="712"/>
      <c r="F31" s="712"/>
      <c r="G31" s="713"/>
      <c r="H31" s="666">
        <f>+E28</f>
        <v>0.96680025818603066</v>
      </c>
    </row>
    <row r="32" spans="1:9" ht="15.75" thickTop="1" x14ac:dyDescent="0.25"/>
    <row r="33" spans="3:8" ht="15.75" thickBot="1" x14ac:dyDescent="0.3"/>
    <row r="34" spans="3:8" ht="36.75" thickBot="1" x14ac:dyDescent="0.3">
      <c r="C34" s="928" t="s">
        <v>2084</v>
      </c>
      <c r="D34" s="929" t="s">
        <v>2085</v>
      </c>
      <c r="E34" s="930" t="s">
        <v>2086</v>
      </c>
      <c r="F34" s="929" t="s">
        <v>2087</v>
      </c>
      <c r="G34" s="930" t="s">
        <v>2088</v>
      </c>
      <c r="H34" s="929">
        <v>1</v>
      </c>
    </row>
  </sheetData>
  <mergeCells count="8">
    <mergeCell ref="B1:C1"/>
    <mergeCell ref="D29:G30"/>
    <mergeCell ref="D31:G31"/>
    <mergeCell ref="F3:G3"/>
    <mergeCell ref="I5:I9"/>
    <mergeCell ref="I10:I13"/>
    <mergeCell ref="I14:I24"/>
    <mergeCell ref="I25:I27"/>
  </mergeCells>
  <conditionalFormatting sqref="G5:G28">
    <cfRule type="cellIs" dxfId="35" priority="35" operator="equal">
      <formula>"B"</formula>
    </cfRule>
    <cfRule type="cellIs" dxfId="34" priority="36" operator="equal">
      <formula>"K"</formula>
    </cfRule>
    <cfRule type="cellIs" dxfId="33" priority="37" operator="equal">
      <formula>"J"</formula>
    </cfRule>
    <cfRule type="cellIs" dxfId="32" priority="38" operator="equal">
      <formula>"L"</formula>
    </cfRule>
  </conditionalFormatting>
  <conditionalFormatting sqref="H4:H28">
    <cfRule type="cellIs" dxfId="31" priority="29" operator="equal">
      <formula>"B"</formula>
    </cfRule>
    <cfRule type="cellIs" dxfId="30" priority="30" operator="equal">
      <formula>"K"</formula>
    </cfRule>
    <cfRule type="cellIs" dxfId="29" priority="31" operator="equal">
      <formula>"J"</formula>
    </cfRule>
    <cfRule type="cellIs" dxfId="28" priority="32" operator="equal">
      <formula>"L"</formula>
    </cfRule>
  </conditionalFormatting>
  <conditionalFormatting sqref="H4:H28">
    <cfRule type="dataBar" priority="33">
      <dataBar>
        <cfvo type="min"/>
        <cfvo type="max"/>
        <color rgb="FFFF0000"/>
      </dataBar>
      <extLst>
        <ext xmlns:x14="http://schemas.microsoft.com/office/spreadsheetml/2009/9/main" uri="{B025F937-C7B1-47D3-B67F-A62EFF666E3E}">
          <x14:id>{57E17649-C865-4E16-9AEB-918E6B5AA3DD}</x14:id>
        </ext>
      </extLst>
    </cfRule>
    <cfRule type="dataBar" priority="34">
      <dataBar>
        <cfvo type="min"/>
        <cfvo type="max"/>
        <color rgb="FF63C384"/>
      </dataBar>
      <extLst>
        <ext xmlns:x14="http://schemas.microsoft.com/office/spreadsheetml/2009/9/main" uri="{B025F937-C7B1-47D3-B67F-A62EFF666E3E}">
          <x14:id>{24D567DC-C8F1-406C-AD3B-F829FC9AAC17}</x14:id>
        </ext>
      </extLst>
    </cfRule>
  </conditionalFormatting>
  <conditionalFormatting sqref="E5:E8">
    <cfRule type="cellIs" dxfId="27" priority="26" stopIfTrue="1" operator="between">
      <formula>0.9</formula>
      <formula>1</formula>
    </cfRule>
    <cfRule type="cellIs" dxfId="26" priority="27" operator="between">
      <formula>0.6</formula>
      <formula>0.9</formula>
    </cfRule>
    <cfRule type="cellIs" dxfId="25" priority="28" operator="lessThan">
      <formula>0.6</formula>
    </cfRule>
  </conditionalFormatting>
  <conditionalFormatting sqref="F5:F8">
    <cfRule type="cellIs" dxfId="24" priority="22" operator="equal">
      <formula>"Terminado"</formula>
    </cfRule>
    <cfRule type="cellIs" dxfId="23" priority="23" operator="equal">
      <formula>"En Proceso"</formula>
    </cfRule>
    <cfRule type="cellIs" dxfId="22" priority="24" operator="equal">
      <formula>"Normal"</formula>
    </cfRule>
    <cfRule type="cellIs" dxfId="21" priority="25" operator="equal">
      <formula>"Crítico"</formula>
    </cfRule>
  </conditionalFormatting>
  <conditionalFormatting sqref="E10:E12">
    <cfRule type="cellIs" dxfId="20" priority="19" stopIfTrue="1" operator="between">
      <formula>0.9</formula>
      <formula>1</formula>
    </cfRule>
    <cfRule type="cellIs" dxfId="19" priority="20" operator="between">
      <formula>0.6</formula>
      <formula>0.9</formula>
    </cfRule>
    <cfRule type="cellIs" dxfId="18" priority="21" operator="lessThan">
      <formula>0.6</formula>
    </cfRule>
  </conditionalFormatting>
  <conditionalFormatting sqref="F10:F12">
    <cfRule type="cellIs" dxfId="17" priority="15" operator="equal">
      <formula>"Terminado"</formula>
    </cfRule>
    <cfRule type="cellIs" dxfId="16" priority="16" operator="equal">
      <formula>"En Proceso"</formula>
    </cfRule>
    <cfRule type="cellIs" dxfId="15" priority="17" operator="equal">
      <formula>"Normal"</formula>
    </cfRule>
    <cfRule type="cellIs" dxfId="14" priority="18" operator="equal">
      <formula>"Crítico"</formula>
    </cfRule>
  </conditionalFormatting>
  <conditionalFormatting sqref="E14:E23">
    <cfRule type="cellIs" dxfId="13" priority="12" stopIfTrue="1" operator="between">
      <formula>0.9</formula>
      <formula>1</formula>
    </cfRule>
    <cfRule type="cellIs" dxfId="12" priority="13" operator="between">
      <formula>0.6</formula>
      <formula>0.9</formula>
    </cfRule>
    <cfRule type="cellIs" dxfId="11" priority="14" operator="lessThan">
      <formula>0.6</formula>
    </cfRule>
  </conditionalFormatting>
  <conditionalFormatting sqref="F14:F23">
    <cfRule type="cellIs" dxfId="10" priority="8" operator="equal">
      <formula>"Terminado"</formula>
    </cfRule>
    <cfRule type="cellIs" dxfId="9" priority="9" operator="equal">
      <formula>"En Proceso"</formula>
    </cfRule>
    <cfRule type="cellIs" dxfId="8" priority="10" operator="equal">
      <formula>"Normal"</formula>
    </cfRule>
    <cfRule type="cellIs" dxfId="7" priority="11" operator="equal">
      <formula>"Crítico"</formula>
    </cfRule>
  </conditionalFormatting>
  <conditionalFormatting sqref="E25:E26">
    <cfRule type="cellIs" dxfId="6" priority="5" stopIfTrue="1" operator="between">
      <formula>0.9</formula>
      <formula>1</formula>
    </cfRule>
    <cfRule type="cellIs" dxfId="5" priority="6" operator="between">
      <formula>0.6</formula>
      <formula>0.9</formula>
    </cfRule>
    <cfRule type="cellIs" dxfId="4" priority="7" operator="lessThan">
      <formula>0.6</formula>
    </cfRule>
  </conditionalFormatting>
  <conditionalFormatting sqref="F25:F26">
    <cfRule type="cellIs" dxfId="3" priority="1" operator="equal">
      <formula>"Terminado"</formula>
    </cfRule>
    <cfRule type="cellIs" dxfId="2" priority="2" operator="equal">
      <formula>"En Proceso"</formula>
    </cfRule>
    <cfRule type="cellIs" dxfId="1" priority="3" operator="equal">
      <formula>"Normal"</formula>
    </cfRule>
    <cfRule type="cellIs" dxfId="0" priority="4" operator="equal">
      <formula>"Crítico"</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57E17649-C865-4E16-9AEB-918E6B5AA3DD}">
            <x14:dataBar minLength="0" maxLength="100" gradient="0" direction="rightToLeft">
              <x14:cfvo type="autoMin"/>
              <x14:cfvo type="autoMax"/>
              <x14:negativeFillColor rgb="FFFF0000"/>
              <x14:axisColor rgb="FF000000"/>
            </x14:dataBar>
          </x14:cfRule>
          <x14:cfRule type="dataBar" id="{24D567DC-C8F1-406C-AD3B-F829FC9AAC17}">
            <x14:dataBar minLength="0" maxLength="100" gradient="0">
              <x14:cfvo type="autoMin"/>
              <x14:cfvo type="autoMax"/>
              <x14:negativeFillColor rgb="FFFF0000"/>
              <x14:axisColor rgb="FF000000"/>
            </x14:dataBar>
          </x14:cfRule>
          <xm:sqref>H4:H28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CONSOLIDADO</vt:lpstr>
      <vt:lpstr>DETALLADO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dc:creator>
  <cp:lastModifiedBy>mylife</cp:lastModifiedBy>
  <dcterms:created xsi:type="dcterms:W3CDTF">2017-04-18T23:34:11Z</dcterms:created>
  <dcterms:modified xsi:type="dcterms:W3CDTF">2020-11-23T16:59:37Z</dcterms:modified>
</cp:coreProperties>
</file>