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45" documentId="8_{74A4D50A-06C0-4FF0-B6F7-C480F5A693BE}" xr6:coauthVersionLast="47" xr6:coauthVersionMax="47" xr10:uidLastSave="{A417D0DC-2E30-4295-8512-4E0C418C0169}"/>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 l="1"/>
  <c r="Y16" i="1"/>
  <c r="Y17" i="1"/>
  <c r="O17" i="1"/>
  <c r="M16" i="1" l="1"/>
  <c r="AC16" i="1" s="1"/>
  <c r="AD16" i="1" l="1"/>
  <c r="AE16" i="1"/>
  <c r="AC17" i="1" s="1"/>
  <c r="AD17" i="1" l="1"/>
  <c r="AE17" i="1"/>
  <c r="Y15" i="1"/>
  <c r="Y14" i="1"/>
  <c r="L14" i="1"/>
  <c r="L22" i="1"/>
  <c r="O15" i="1"/>
  <c r="M14" i="1" l="1"/>
  <c r="AC14" i="1" s="1"/>
  <c r="AE14" i="1" s="1"/>
  <c r="AC15" i="1" s="1"/>
  <c r="AD15" i="1" s="1"/>
  <c r="Y12" i="1"/>
  <c r="Y13" i="1"/>
  <c r="AD14" i="1" l="1"/>
  <c r="AE15" i="1"/>
  <c r="F221" i="13" l="1"/>
  <c r="F211" i="13"/>
  <c r="F212" i="13"/>
  <c r="F213" i="13"/>
  <c r="F214" i="13"/>
  <c r="F215" i="13"/>
  <c r="F216" i="13"/>
  <c r="F217" i="13"/>
  <c r="F218" i="13"/>
  <c r="F219" i="13"/>
  <c r="F220" i="13"/>
  <c r="F210" i="13"/>
  <c r="B221" i="13" a="1"/>
  <c r="O13" i="1"/>
  <c r="B221" i="13" l="1"/>
  <c r="O16" i="1" l="1"/>
  <c r="P16" i="1" s="1"/>
  <c r="X32" i="18" s="1"/>
  <c r="O14" i="1"/>
  <c r="P14" i="1" s="1"/>
  <c r="X26" i="18" s="1"/>
  <c r="H210" i="13"/>
  <c r="R14" i="1" l="1"/>
  <c r="Q14" i="1"/>
  <c r="AG14" i="1" s="1"/>
  <c r="Q16" i="1"/>
  <c r="AG16" i="1" s="1"/>
  <c r="R16" i="1"/>
  <c r="L12" i="1"/>
  <c r="AF16" i="1" l="1"/>
  <c r="AG17" i="1"/>
  <c r="AF17" i="1" s="1"/>
  <c r="AH17" i="1" s="1"/>
  <c r="AF14" i="1"/>
  <c r="AG15" i="1"/>
  <c r="AF15" i="1" s="1"/>
  <c r="AH15" i="1" s="1"/>
  <c r="M12" i="1"/>
  <c r="AC12" i="1" s="1"/>
  <c r="AH16" i="1" l="1"/>
  <c r="Z43" i="19"/>
  <c r="AH14" i="1"/>
  <c r="W40" i="19"/>
  <c r="AD12" i="1"/>
  <c r="AE12" i="1"/>
  <c r="AC13" i="1" s="1"/>
  <c r="AD13" i="1" l="1"/>
  <c r="AE13" i="1"/>
  <c r="O12" i="1" l="1"/>
  <c r="P12" i="1" s="1"/>
  <c r="AJ44" i="18" l="1"/>
  <c r="T40" i="18"/>
  <c r="X22" i="18"/>
  <c r="AD40" i="18"/>
  <c r="AB6" i="18"/>
  <c r="N40" i="18"/>
  <c r="AL24" i="18"/>
  <c r="AL6" i="18"/>
  <c r="P34" i="18"/>
  <c r="AF44" i="18"/>
  <c r="AD10" i="18"/>
  <c r="P28" i="18"/>
  <c r="AJ32" i="18"/>
  <c r="J30" i="18"/>
  <c r="P24" i="18"/>
  <c r="AD28" i="18"/>
  <c r="P10" i="18"/>
  <c r="AD32" i="18"/>
  <c r="AL20" i="18"/>
  <c r="Z40" i="18"/>
  <c r="R20" i="18"/>
  <c r="AF16" i="18"/>
  <c r="N12" i="18"/>
  <c r="AF26" i="18"/>
  <c r="AJ24" i="18"/>
  <c r="X44" i="18"/>
  <c r="J24" i="18"/>
  <c r="AD20" i="18"/>
  <c r="L10" i="18"/>
  <c r="AB8" i="18"/>
  <c r="AH24" i="18"/>
  <c r="AJ14" i="18"/>
  <c r="V26" i="18"/>
  <c r="L44" i="18"/>
  <c r="AH40" i="18"/>
  <c r="P8" i="18"/>
  <c r="AB12" i="18"/>
  <c r="AL38" i="18"/>
  <c r="J44" i="18"/>
  <c r="Z22" i="18"/>
  <c r="AF34" i="18"/>
  <c r="X8" i="18"/>
  <c r="X40" i="18"/>
  <c r="AH44" i="18"/>
  <c r="R40" i="18"/>
  <c r="Z28" i="18"/>
  <c r="AB40" i="18"/>
  <c r="Z12" i="18"/>
  <c r="J14" i="18"/>
  <c r="AL26" i="18"/>
  <c r="N34" i="18"/>
  <c r="L26" i="18"/>
  <c r="AF22" i="18"/>
  <c r="J8" i="18"/>
  <c r="Z18" i="18"/>
  <c r="AH16" i="18"/>
  <c r="V36" i="18"/>
  <c r="T14" i="18"/>
  <c r="V20" i="18"/>
  <c r="AH42" i="18"/>
  <c r="V14" i="18"/>
  <c r="AL18" i="18"/>
  <c r="Z38" i="18"/>
  <c r="R18" i="18"/>
  <c r="AF14" i="18"/>
  <c r="AL28" i="18"/>
  <c r="L8" i="18"/>
  <c r="P42" i="18"/>
  <c r="T26" i="18"/>
  <c r="T18" i="18"/>
  <c r="X38" i="18"/>
  <c r="AJ10" i="18"/>
  <c r="AJ34" i="18"/>
  <c r="R6" i="18"/>
  <c r="AH34" i="18"/>
  <c r="L38" i="18"/>
  <c r="T24" i="18"/>
  <c r="AB30" i="18"/>
  <c r="T10" i="18"/>
  <c r="P32" i="18"/>
  <c r="AJ38" i="18"/>
  <c r="N42" i="18"/>
  <c r="V22" i="18"/>
  <c r="AD34" i="18"/>
  <c r="V8" i="18"/>
  <c r="AB22" i="18"/>
  <c r="AH22" i="18"/>
  <c r="V42" i="18"/>
  <c r="T20" i="18"/>
  <c r="AB18" i="18"/>
  <c r="N10" i="18"/>
  <c r="V6" i="18"/>
  <c r="AJ8" i="18"/>
  <c r="V30" i="18"/>
  <c r="L20" i="18"/>
  <c r="X14" i="18"/>
  <c r="AL14" i="18"/>
  <c r="R8" i="18"/>
  <c r="AH14" i="18"/>
  <c r="V34" i="18"/>
  <c r="J16" i="18"/>
  <c r="V18" i="18"/>
  <c r="T42" i="18"/>
  <c r="AB20" i="18"/>
  <c r="V44" i="18"/>
  <c r="X18" i="18"/>
  <c r="AF36" i="18"/>
  <c r="V24" i="18"/>
  <c r="J36" i="18"/>
  <c r="AJ12" i="18"/>
  <c r="L16" i="18"/>
  <c r="AJ28" i="18"/>
  <c r="L36" i="18"/>
  <c r="J28" i="18"/>
  <c r="AD24" i="18"/>
  <c r="P6" i="18"/>
  <c r="R22" i="18"/>
  <c r="AL32" i="18"/>
  <c r="J38" i="18"/>
  <c r="R24" i="18"/>
  <c r="AF28" i="18"/>
  <c r="R10" i="18"/>
  <c r="AD8" i="18"/>
  <c r="AJ16" i="18"/>
  <c r="X36" i="18"/>
  <c r="P16" i="18"/>
  <c r="X20" i="18"/>
  <c r="AL30" i="18"/>
  <c r="AJ30" i="18"/>
  <c r="R44" i="18"/>
  <c r="R32" i="18"/>
  <c r="AB44" i="18"/>
  <c r="AF8" i="18"/>
  <c r="P44" i="18"/>
  <c r="AH36" i="18"/>
  <c r="AH12" i="18"/>
  <c r="P36" i="18"/>
  <c r="N16" i="18"/>
  <c r="AD12" i="18"/>
  <c r="Z44" i="18"/>
  <c r="L12" i="18"/>
  <c r="P30" i="18"/>
  <c r="T12" i="18"/>
  <c r="X10" i="18"/>
  <c r="P18" i="18"/>
  <c r="R36" i="18"/>
  <c r="L34" i="18"/>
  <c r="AD30" i="18"/>
  <c r="N22" i="18"/>
  <c r="AB36" i="18"/>
  <c r="T34" i="18"/>
  <c r="AL22" i="18"/>
  <c r="Z42" i="18"/>
  <c r="L22" i="18"/>
  <c r="AF18" i="18"/>
  <c r="N6" i="18"/>
  <c r="R14" i="18"/>
  <c r="AH28" i="18"/>
  <c r="N32" i="18"/>
  <c r="N26" i="18"/>
  <c r="AB24" i="18"/>
  <c r="J6" i="18"/>
  <c r="J12" i="18"/>
  <c r="AH8" i="18"/>
  <c r="X30" i="18"/>
  <c r="J20" i="18"/>
  <c r="Z14" i="18"/>
  <c r="R38" i="18"/>
  <c r="AJ42" i="18"/>
  <c r="T38" i="18"/>
  <c r="V28" i="18"/>
  <c r="AD38" i="18"/>
  <c r="V12" i="18"/>
  <c r="N30" i="18"/>
  <c r="X24" i="18"/>
  <c r="R42" i="18"/>
  <c r="R30" i="18"/>
  <c r="AB42" i="18"/>
  <c r="AF6" i="18"/>
  <c r="T30" i="18"/>
  <c r="AB16" i="18"/>
  <c r="Z32" i="18"/>
  <c r="L40" i="18"/>
  <c r="P22" i="18"/>
  <c r="Z16" i="18"/>
  <c r="AH18" i="18"/>
  <c r="V38" i="18"/>
  <c r="T16" i="18"/>
  <c r="AB14" i="18"/>
  <c r="AH26" i="18"/>
  <c r="AB38" i="18"/>
  <c r="AJ22" i="18"/>
  <c r="X42" i="18"/>
  <c r="J22" i="18"/>
  <c r="AD18" i="18"/>
  <c r="N8" i="18"/>
  <c r="AL40" i="18"/>
  <c r="T44" i="18"/>
  <c r="T32" i="18"/>
  <c r="AD44" i="18"/>
  <c r="AB10" i="18"/>
  <c r="Z34" i="18"/>
  <c r="AL36" i="18"/>
  <c r="J42" i="18"/>
  <c r="R28" i="18"/>
  <c r="AF32" i="18"/>
  <c r="X6" i="18"/>
  <c r="T36" i="18"/>
  <c r="AJ40" i="18"/>
  <c r="N44" i="18"/>
  <c r="Z24" i="18"/>
  <c r="AD36" i="18"/>
  <c r="V10" i="18"/>
  <c r="L24" i="18"/>
  <c r="AD14" i="18"/>
  <c r="AF40" i="18"/>
  <c r="AH20" i="18"/>
  <c r="AB32" i="18"/>
  <c r="X34" i="18"/>
  <c r="N14" i="18"/>
  <c r="L28" i="18"/>
  <c r="P12" i="18"/>
  <c r="N18" i="18"/>
  <c r="P26" i="18"/>
  <c r="AL10" i="18"/>
  <c r="V32" i="18"/>
  <c r="J18" i="18"/>
  <c r="X16" i="18"/>
  <c r="AJ20" i="18"/>
  <c r="AD16" i="18"/>
  <c r="AL16" i="18"/>
  <c r="Z36" i="18"/>
  <c r="R16" i="18"/>
  <c r="Z20" i="18"/>
  <c r="AJ36" i="18"/>
  <c r="AL42" i="18"/>
  <c r="P40" i="18"/>
  <c r="X28" i="18"/>
  <c r="AF38" i="18"/>
  <c r="X12" i="18"/>
  <c r="Z26" i="18"/>
  <c r="AH32" i="18"/>
  <c r="J32" i="18"/>
  <c r="T22" i="18"/>
  <c r="AB28" i="18"/>
  <c r="T8" i="18"/>
  <c r="N24" i="18"/>
  <c r="AL34" i="18"/>
  <c r="J40" i="18"/>
  <c r="R26" i="18"/>
  <c r="AF30" i="18"/>
  <c r="R12" i="18"/>
  <c r="AD42" i="18"/>
  <c r="P14" i="18"/>
  <c r="AD6" i="18"/>
  <c r="P38" i="18"/>
  <c r="AL44" i="18"/>
  <c r="N38" i="18"/>
  <c r="AD26" i="18"/>
  <c r="AH6" i="18"/>
  <c r="R34" i="18"/>
  <c r="N20" i="18"/>
  <c r="AF10" i="18"/>
  <c r="AH10" i="18"/>
  <c r="Z10" i="18"/>
  <c r="AL12" i="18"/>
  <c r="Z30" i="18"/>
  <c r="L18" i="18"/>
  <c r="V16" i="18"/>
  <c r="J34" i="18"/>
  <c r="AH38" i="18"/>
  <c r="L42" i="18"/>
  <c r="T28" i="18"/>
  <c r="AB34" i="18"/>
  <c r="Z6" i="18"/>
  <c r="P20" i="18"/>
  <c r="AJ26" i="18"/>
  <c r="N36" i="18"/>
  <c r="J26" i="18"/>
  <c r="AD22" i="18"/>
  <c r="J10" i="18"/>
  <c r="AF42" i="18"/>
  <c r="AH30" i="18"/>
  <c r="L32" i="18"/>
  <c r="N28" i="18"/>
  <c r="AB26" i="18"/>
  <c r="T6" i="18"/>
  <c r="AF20" i="18"/>
  <c r="AL8" i="18"/>
  <c r="Z8" i="18"/>
  <c r="V40" i="18"/>
  <c r="AJ18" i="18"/>
  <c r="AF12" i="18"/>
  <c r="AF24" i="18"/>
  <c r="L30" i="18"/>
  <c r="AJ6" i="18"/>
  <c r="L14" i="18"/>
  <c r="L6" i="18"/>
  <c r="R12" i="1"/>
  <c r="Q12" i="1"/>
  <c r="AG12" i="1" l="1"/>
  <c r="AF12" i="1" l="1"/>
  <c r="AG13" i="1"/>
  <c r="AF13" i="1" s="1"/>
  <c r="AH13" i="1" s="1"/>
  <c r="AH7" i="19"/>
  <c r="U46" i="19" l="1"/>
  <c r="M52" i="19"/>
  <c r="K40" i="19"/>
  <c r="AH19" i="19"/>
  <c r="AL29" i="19"/>
  <c r="AJ40" i="19"/>
  <c r="AH51" i="19"/>
  <c r="AL12" i="19"/>
  <c r="Y52" i="19"/>
  <c r="X39" i="19"/>
  <c r="R45" i="19"/>
  <c r="S52" i="19"/>
  <c r="K48" i="19"/>
  <c r="O45" i="19"/>
  <c r="AL24" i="19"/>
  <c r="AJ35" i="19"/>
  <c r="AH46" i="19"/>
  <c r="AL6" i="19"/>
  <c r="Y47" i="19"/>
  <c r="Q37" i="19"/>
  <c r="W42" i="19"/>
  <c r="P46" i="19"/>
  <c r="N51" i="19"/>
  <c r="L39" i="19"/>
  <c r="AI18" i="19"/>
  <c r="AM28" i="19"/>
  <c r="AK39" i="19"/>
  <c r="AI50" i="19"/>
  <c r="AM11" i="19"/>
  <c r="Z51" i="19"/>
  <c r="S39" i="19"/>
  <c r="Y44" i="19"/>
  <c r="P49" i="19"/>
  <c r="N54" i="19"/>
  <c r="L42" i="19"/>
  <c r="AI21" i="19"/>
  <c r="AM31" i="19"/>
  <c r="AK42" i="19"/>
  <c r="AI53" i="19"/>
  <c r="AM14" i="19"/>
  <c r="Z54" i="19"/>
  <c r="Z40" i="19"/>
  <c r="Y26" i="19"/>
  <c r="Q53" i="19"/>
  <c r="O48" i="19"/>
  <c r="L36" i="19"/>
  <c r="AJ25" i="19"/>
  <c r="AH36" i="19"/>
  <c r="AL46" i="19"/>
  <c r="AJ8" i="19"/>
  <c r="W48" i="19"/>
  <c r="U37" i="19"/>
  <c r="AA42" i="19"/>
  <c r="T46" i="19"/>
  <c r="L52" i="19"/>
  <c r="J40" i="19"/>
  <c r="AM18" i="19"/>
  <c r="AK29" i="19"/>
  <c r="AI40" i="19"/>
  <c r="AM50" i="19"/>
  <c r="AK12" i="19"/>
  <c r="X52" i="19"/>
  <c r="W39" i="19"/>
  <c r="Q45" i="19"/>
  <c r="J48" i="19"/>
  <c r="AM45" i="19"/>
  <c r="V42" i="19"/>
  <c r="S26" i="19"/>
  <c r="K32" i="19"/>
  <c r="U18" i="19"/>
  <c r="M21" i="19"/>
  <c r="AD30" i="19"/>
  <c r="AB41" i="19"/>
  <c r="AF51" i="19"/>
  <c r="X19" i="19"/>
  <c r="AL19" i="19"/>
  <c r="AJ13" i="19"/>
  <c r="V31" i="19"/>
  <c r="T28" i="19"/>
  <c r="L34" i="19"/>
  <c r="P23" i="19"/>
  <c r="N25" i="19"/>
  <c r="AE34" i="19"/>
  <c r="AC45" i="19"/>
  <c r="AG55" i="19"/>
  <c r="T53" i="19"/>
  <c r="Q48" i="19"/>
  <c r="O53" i="19"/>
  <c r="M41" i="19"/>
  <c r="AJ20" i="19"/>
  <c r="AH31" i="19"/>
  <c r="AL41" i="19"/>
  <c r="AJ52" i="19"/>
  <c r="AH14" i="19"/>
  <c r="AA53" i="19"/>
  <c r="T40" i="19"/>
  <c r="Z45" i="19"/>
  <c r="U53" i="19"/>
  <c r="M49" i="19"/>
  <c r="L37" i="19"/>
  <c r="AH26" i="19"/>
  <c r="AL36" i="19"/>
  <c r="AJ47" i="19"/>
  <c r="AH9" i="19"/>
  <c r="AA48" i="19"/>
  <c r="Y37" i="19"/>
  <c r="S43" i="19"/>
  <c r="R47" i="19"/>
  <c r="J53" i="19"/>
  <c r="N40" i="19"/>
  <c r="AK19" i="19"/>
  <c r="AI30" i="19"/>
  <c r="AM40" i="19"/>
  <c r="AK51" i="19"/>
  <c r="AI13" i="19"/>
  <c r="V53" i="19"/>
  <c r="AA39" i="19"/>
  <c r="U45" i="19"/>
  <c r="R50" i="19"/>
  <c r="J46" i="19"/>
  <c r="N43" i="19"/>
  <c r="AK22" i="19"/>
  <c r="AI33" i="19"/>
  <c r="AM43" i="19"/>
  <c r="AK54" i="19"/>
  <c r="AJ7" i="19"/>
  <c r="P36" i="19"/>
  <c r="V41" i="19"/>
  <c r="AA27" i="19"/>
  <c r="S54" i="19"/>
  <c r="K50" i="19"/>
  <c r="AH16" i="19"/>
  <c r="AL26" i="19"/>
  <c r="AJ37" i="19"/>
  <c r="AH48" i="19"/>
  <c r="AL9" i="19"/>
  <c r="Y49" i="19"/>
  <c r="R38" i="19"/>
  <c r="W43" i="19"/>
  <c r="P48" i="19"/>
  <c r="N53" i="19"/>
  <c r="L41" i="19"/>
  <c r="AI20" i="19"/>
  <c r="AM30" i="19"/>
  <c r="AK41" i="19"/>
  <c r="AI52" i="19"/>
  <c r="AM13" i="19"/>
  <c r="Z53" i="19"/>
  <c r="S40" i="19"/>
  <c r="Y45" i="19"/>
  <c r="L40" i="19"/>
  <c r="AI51" i="19"/>
  <c r="S45" i="19"/>
  <c r="O27" i="19"/>
  <c r="S32" i="19"/>
  <c r="Q20" i="19"/>
  <c r="O22" i="19"/>
  <c r="AF31" i="19"/>
  <c r="AD42" i="19"/>
  <c r="AB53" i="19"/>
  <c r="AF19" i="19"/>
  <c r="AH25" i="19"/>
  <c r="AA47" i="19"/>
  <c r="X32" i="19"/>
  <c r="P29" i="19"/>
  <c r="T34" i="19"/>
  <c r="R24" i="19"/>
  <c r="S49" i="19"/>
  <c r="K55" i="19"/>
  <c r="O42" i="19"/>
  <c r="AL21" i="19"/>
  <c r="AJ32" i="19"/>
  <c r="AH43" i="19"/>
  <c r="AL53" i="19"/>
  <c r="AJ15" i="19"/>
  <c r="W55" i="19"/>
  <c r="Q41" i="19"/>
  <c r="V27" i="19"/>
  <c r="Q55" i="19"/>
  <c r="O50" i="19"/>
  <c r="AL16" i="19"/>
  <c r="AJ27" i="19"/>
  <c r="AH38" i="19"/>
  <c r="AL48" i="19"/>
  <c r="AJ10" i="19"/>
  <c r="W50" i="19"/>
  <c r="V38" i="19"/>
  <c r="P44" i="19"/>
  <c r="T48" i="19"/>
  <c r="L54" i="19"/>
  <c r="J42" i="19"/>
  <c r="AM20" i="19"/>
  <c r="AK31" i="19"/>
  <c r="AI42" i="19"/>
  <c r="AM52" i="19"/>
  <c r="AK14" i="19"/>
  <c r="X54" i="19"/>
  <c r="X40" i="19"/>
  <c r="W26" i="19"/>
  <c r="T51" i="19"/>
  <c r="L47" i="19"/>
  <c r="J45" i="19"/>
  <c r="AM23" i="19"/>
  <c r="AK34" i="19"/>
  <c r="AI45" i="19"/>
  <c r="AM55" i="19"/>
  <c r="Z46" i="19"/>
  <c r="X36" i="19"/>
  <c r="R42" i="19"/>
  <c r="W29" i="19"/>
  <c r="U55" i="19"/>
  <c r="M38" i="19"/>
  <c r="AJ17" i="19"/>
  <c r="AH28" i="19"/>
  <c r="AL38" i="19"/>
  <c r="AJ49" i="19"/>
  <c r="AH11" i="19"/>
  <c r="AA50" i="19"/>
  <c r="Z38" i="19"/>
  <c r="T44" i="19"/>
  <c r="R49" i="19"/>
  <c r="J55" i="19"/>
  <c r="N42" i="19"/>
  <c r="AK21" i="19"/>
  <c r="AI32" i="19"/>
  <c r="AM42" i="19"/>
  <c r="AK53" i="19"/>
  <c r="AI15" i="19"/>
  <c r="V55" i="19"/>
  <c r="P41" i="19"/>
  <c r="AA26" i="19"/>
  <c r="N45" i="19"/>
  <c r="AK6" i="19"/>
  <c r="V29" i="19"/>
  <c r="K28" i="19"/>
  <c r="O33" i="19"/>
  <c r="S21" i="19"/>
  <c r="K24" i="19"/>
  <c r="AB33" i="19"/>
  <c r="AF43" i="19"/>
  <c r="AD54" i="19"/>
  <c r="S47" i="19"/>
  <c r="AJ30" i="19"/>
  <c r="U50" i="19"/>
  <c r="M46" i="19"/>
  <c r="K44" i="19"/>
  <c r="AH23" i="19"/>
  <c r="AL33" i="19"/>
  <c r="AJ44" i="19"/>
  <c r="AH55" i="19"/>
  <c r="AM7" i="19"/>
  <c r="S36" i="19"/>
  <c r="Y41" i="19"/>
  <c r="Z37" i="19"/>
  <c r="M51" i="19"/>
  <c r="K39" i="19"/>
  <c r="AH18" i="19"/>
  <c r="AL28" i="19"/>
  <c r="AJ39" i="19"/>
  <c r="AH50" i="19"/>
  <c r="AL11" i="19"/>
  <c r="Y51" i="19"/>
  <c r="R39" i="19"/>
  <c r="X44" i="19"/>
  <c r="P50" i="19"/>
  <c r="N55" i="19"/>
  <c r="L43" i="19"/>
  <c r="AI22" i="19"/>
  <c r="AM32" i="19"/>
  <c r="AK43" i="19"/>
  <c r="AI54" i="19"/>
  <c r="AM15" i="19"/>
  <c r="Z55" i="19"/>
  <c r="T41" i="19"/>
  <c r="Y27" i="19"/>
  <c r="P53" i="19"/>
  <c r="N48" i="19"/>
  <c r="K36" i="19"/>
  <c r="AI25" i="19"/>
  <c r="AM35" i="19"/>
  <c r="AK46" i="19"/>
  <c r="AI8" i="19"/>
  <c r="V48" i="19"/>
  <c r="T37" i="19"/>
  <c r="Z42" i="19"/>
  <c r="S46" i="19"/>
  <c r="K52" i="19"/>
  <c r="O39" i="19"/>
  <c r="AL18" i="19"/>
  <c r="AJ29" i="19"/>
  <c r="AH40" i="19"/>
  <c r="AL50" i="19"/>
  <c r="AJ12" i="19"/>
  <c r="W52" i="19"/>
  <c r="V39" i="19"/>
  <c r="P45" i="19"/>
  <c r="T50" i="19"/>
  <c r="L46" i="19"/>
  <c r="J44" i="19"/>
  <c r="AM22" i="19"/>
  <c r="AK33" i="19"/>
  <c r="AI44" i="19"/>
  <c r="AM54" i="19"/>
  <c r="AL7" i="19"/>
  <c r="R36" i="19"/>
  <c r="X41" i="19"/>
  <c r="W28" i="19"/>
  <c r="AI19" i="19"/>
  <c r="AM12" i="19"/>
  <c r="AA30" i="19"/>
  <c r="S28" i="19"/>
  <c r="K34" i="19"/>
  <c r="U22" i="19"/>
  <c r="M25" i="19"/>
  <c r="AD34" i="19"/>
  <c r="AB45" i="19"/>
  <c r="AF55" i="19"/>
  <c r="U52" i="19"/>
  <c r="Q52" i="19"/>
  <c r="O47" i="19"/>
  <c r="M45" i="19"/>
  <c r="AJ24" i="19"/>
  <c r="AH35" i="19"/>
  <c r="AL45" i="19"/>
  <c r="AJ6" i="19"/>
  <c r="W47" i="19"/>
  <c r="AA36" i="19"/>
  <c r="U42" i="19"/>
  <c r="Q47" i="19"/>
  <c r="O52" i="19"/>
  <c r="M40" i="19"/>
  <c r="AJ19" i="19"/>
  <c r="AH30" i="19"/>
  <c r="AL40" i="19"/>
  <c r="AJ51" i="19"/>
  <c r="AH13" i="19"/>
  <c r="AA52" i="19"/>
  <c r="Z39" i="19"/>
  <c r="T45" i="19"/>
  <c r="R51" i="19"/>
  <c r="J47" i="19"/>
  <c r="N44" i="19"/>
  <c r="AK23" i="19"/>
  <c r="AI34" i="19"/>
  <c r="AM44" i="19"/>
  <c r="AK55" i="19"/>
  <c r="X46" i="19"/>
  <c r="V36" i="19"/>
  <c r="P42" i="19"/>
  <c r="AA28" i="19"/>
  <c r="R54" i="19"/>
  <c r="J50" i="19"/>
  <c r="J36" i="19"/>
  <c r="AK26" i="19"/>
  <c r="AI37" i="19"/>
  <c r="AM47" i="19"/>
  <c r="AK9" i="19"/>
  <c r="X49" i="19"/>
  <c r="Q38" i="19"/>
  <c r="V43" i="19"/>
  <c r="U47" i="19"/>
  <c r="M53" i="19"/>
  <c r="K41" i="19"/>
  <c r="AH20" i="19"/>
  <c r="AL30" i="19"/>
  <c r="AJ41" i="19"/>
  <c r="AH52" i="19"/>
  <c r="AL13" i="19"/>
  <c r="Y53" i="19"/>
  <c r="R40" i="19"/>
  <c r="X45" i="19"/>
  <c r="P52" i="19"/>
  <c r="N47" i="19"/>
  <c r="L45" i="19"/>
  <c r="AI24" i="19"/>
  <c r="AM34" i="19"/>
  <c r="AK45" i="19"/>
  <c r="AI6" i="19"/>
  <c r="V47" i="19"/>
  <c r="Z36" i="19"/>
  <c r="T42" i="19"/>
  <c r="Y29" i="19"/>
  <c r="AK24" i="19"/>
  <c r="X47" i="19"/>
  <c r="W32" i="19"/>
  <c r="O29" i="19"/>
  <c r="S34" i="19"/>
  <c r="Q24" i="19"/>
  <c r="K17" i="19"/>
  <c r="AF35" i="19"/>
  <c r="AD46" i="19"/>
  <c r="AB16" i="19"/>
  <c r="K53" i="19"/>
  <c r="AH41" i="19"/>
  <c r="P40" i="19"/>
  <c r="L26" i="19"/>
  <c r="P31" i="19"/>
  <c r="T17" i="19"/>
  <c r="L20" i="19"/>
  <c r="AC29" i="19"/>
  <c r="AG39" i="19"/>
  <c r="AE50" i="19"/>
  <c r="AC18" i="19"/>
  <c r="S53" i="19"/>
  <c r="K49" i="19"/>
  <c r="N36" i="19"/>
  <c r="AL25" i="19"/>
  <c r="AJ36" i="19"/>
  <c r="AH47" i="19"/>
  <c r="AL8" i="19"/>
  <c r="Y48" i="19"/>
  <c r="W37" i="19"/>
  <c r="Q43" i="19"/>
  <c r="S48" i="19"/>
  <c r="K54" i="19"/>
  <c r="O41" i="19"/>
  <c r="AL20" i="19"/>
  <c r="AJ31" i="19"/>
  <c r="AH42" i="19"/>
  <c r="AL52" i="19"/>
  <c r="AJ14" i="19"/>
  <c r="W54" i="19"/>
  <c r="V40" i="19"/>
  <c r="V26" i="19"/>
  <c r="T52" i="19"/>
  <c r="L48" i="19"/>
  <c r="O36" i="19"/>
  <c r="AM24" i="19"/>
  <c r="AK35" i="19"/>
  <c r="AI46" i="19"/>
  <c r="AM6" i="19"/>
  <c r="Z47" i="19"/>
  <c r="R37" i="19"/>
  <c r="X42" i="19"/>
  <c r="Q46" i="19"/>
  <c r="T55" i="19"/>
  <c r="L38" i="19"/>
  <c r="AI17" i="19"/>
  <c r="AM27" i="19"/>
  <c r="AK38" i="19"/>
  <c r="AI49" i="19"/>
  <c r="AM10" i="19"/>
  <c r="Z50" i="19"/>
  <c r="Y38" i="19"/>
  <c r="S44" i="19"/>
  <c r="Q49" i="19"/>
  <c r="O54" i="19"/>
  <c r="M42" i="19"/>
  <c r="AJ21" i="19"/>
  <c r="AH32" i="19"/>
  <c r="AL42" i="19"/>
  <c r="AJ53" i="19"/>
  <c r="AH15" i="19"/>
  <c r="AA54" i="19"/>
  <c r="AA40" i="19"/>
  <c r="Z26" i="19"/>
  <c r="R53" i="19"/>
  <c r="J49" i="19"/>
  <c r="M36" i="19"/>
  <c r="AK25" i="19"/>
  <c r="AI36" i="19"/>
  <c r="AM46" i="19"/>
  <c r="AK8" i="19"/>
  <c r="X48" i="19"/>
  <c r="V37" i="19"/>
  <c r="P43" i="19"/>
  <c r="P47" i="19"/>
  <c r="AM29" i="19"/>
  <c r="Z52" i="19"/>
  <c r="Y33" i="19"/>
  <c r="K30" i="19"/>
  <c r="O35" i="19"/>
  <c r="S25" i="19"/>
  <c r="AD26" i="19"/>
  <c r="AB37" i="19"/>
  <c r="AF47" i="19"/>
  <c r="X17" i="19"/>
  <c r="M48" i="19"/>
  <c r="AJ46" i="19"/>
  <c r="Y42" i="19"/>
  <c r="T26" i="19"/>
  <c r="L32" i="19"/>
  <c r="P19" i="19"/>
  <c r="N21" i="19"/>
  <c r="U54" i="19"/>
  <c r="M50" i="19"/>
  <c r="AJ16" i="19"/>
  <c r="AH27" i="19"/>
  <c r="AL37" i="19"/>
  <c r="AJ48" i="19"/>
  <c r="AH10" i="19"/>
  <c r="AA49" i="19"/>
  <c r="T38" i="19"/>
  <c r="Y43" i="19"/>
  <c r="U49" i="19"/>
  <c r="M55" i="19"/>
  <c r="K43" i="19"/>
  <c r="AH22" i="19"/>
  <c r="AL32" i="19"/>
  <c r="AJ43" i="19"/>
  <c r="AH54" i="19"/>
  <c r="AL15" i="19"/>
  <c r="Y55" i="19"/>
  <c r="S41" i="19"/>
  <c r="X27" i="19"/>
  <c r="P54" i="19"/>
  <c r="N49" i="19"/>
  <c r="M37" i="19"/>
  <c r="AI26" i="19"/>
  <c r="AM36" i="19"/>
  <c r="AK47" i="19"/>
  <c r="AI9" i="19"/>
  <c r="V49" i="19"/>
  <c r="AA37" i="19"/>
  <c r="T43" i="19"/>
  <c r="R46" i="19"/>
  <c r="J52" i="19"/>
  <c r="N39" i="19"/>
  <c r="AK18" i="19"/>
  <c r="AI29" i="19"/>
  <c r="AM39" i="19"/>
  <c r="AK50" i="19"/>
  <c r="AI12" i="19"/>
  <c r="V52" i="19"/>
  <c r="U39" i="19"/>
  <c r="AA44" i="19"/>
  <c r="S50" i="19"/>
  <c r="K46" i="19"/>
  <c r="O43" i="19"/>
  <c r="AL22" i="19"/>
  <c r="AJ33" i="19"/>
  <c r="AH44" i="19"/>
  <c r="AL54" i="19"/>
  <c r="AK7" i="19"/>
  <c r="Q36" i="19"/>
  <c r="W41" i="19"/>
  <c r="V28" i="19"/>
  <c r="T54" i="19"/>
  <c r="L50" i="19"/>
  <c r="AI16" i="19"/>
  <c r="AM26" i="19"/>
  <c r="AK37" i="19"/>
  <c r="AI48" i="19"/>
  <c r="AM9" i="19"/>
  <c r="Z49" i="19"/>
  <c r="S38" i="19"/>
  <c r="X43" i="19"/>
  <c r="R52" i="19"/>
  <c r="AI35" i="19"/>
  <c r="P37" i="19"/>
  <c r="AA34" i="19"/>
  <c r="S30" i="19"/>
  <c r="Q16" i="19"/>
  <c r="O18" i="19"/>
  <c r="AF27" i="19"/>
  <c r="AD38" i="19"/>
  <c r="AB49" i="19"/>
  <c r="AF17" i="19"/>
  <c r="O40" i="19"/>
  <c r="K51" i="19"/>
  <c r="O38" i="19"/>
  <c r="AL17" i="19"/>
  <c r="AJ28" i="19"/>
  <c r="AH39" i="19"/>
  <c r="AL49" i="19"/>
  <c r="AJ11" i="19"/>
  <c r="W51" i="19"/>
  <c r="P39" i="19"/>
  <c r="V44" i="19"/>
  <c r="Q51" i="19"/>
  <c r="O46" i="19"/>
  <c r="M44" i="19"/>
  <c r="AJ23" i="19"/>
  <c r="AH34" i="19"/>
  <c r="AL44" i="19"/>
  <c r="AJ55" i="19"/>
  <c r="W46" i="19"/>
  <c r="U36" i="19"/>
  <c r="AA41" i="19"/>
  <c r="Z28" i="19"/>
  <c r="R55" i="19"/>
  <c r="J38" i="19"/>
  <c r="AM16" i="19"/>
  <c r="AK27" i="19"/>
  <c r="AI38" i="19"/>
  <c r="AM48" i="19"/>
  <c r="AK10" i="19"/>
  <c r="X50" i="19"/>
  <c r="W38" i="19"/>
  <c r="Q44" i="19"/>
  <c r="T47" i="19"/>
  <c r="L53" i="19"/>
  <c r="J41" i="19"/>
  <c r="AM19" i="19"/>
  <c r="AK30" i="19"/>
  <c r="AI41" i="19"/>
  <c r="AM51" i="19"/>
  <c r="AK13" i="19"/>
  <c r="X53" i="19"/>
  <c r="Q40" i="19"/>
  <c r="W45" i="19"/>
  <c r="U51" i="19"/>
  <c r="M47" i="19"/>
  <c r="K45" i="19"/>
  <c r="AH24" i="19"/>
  <c r="AL34" i="19"/>
  <c r="AJ45" i="19"/>
  <c r="AH6" i="19"/>
  <c r="AA46" i="19"/>
  <c r="Y36" i="19"/>
  <c r="S42" i="19"/>
  <c r="X29" i="19"/>
  <c r="J51" i="19"/>
  <c r="N38" i="19"/>
  <c r="AK17" i="19"/>
  <c r="AI28" i="19"/>
  <c r="AM38" i="19"/>
  <c r="AK49" i="19"/>
  <c r="AI11" i="19"/>
  <c r="V51" i="19"/>
  <c r="AA38" i="19"/>
  <c r="U44" i="19"/>
  <c r="N52" i="19"/>
  <c r="AK40" i="19"/>
  <c r="Y39" i="19"/>
  <c r="K26" i="19"/>
  <c r="O31" i="19"/>
  <c r="S17" i="19"/>
  <c r="K20" i="19"/>
  <c r="AB29" i="19"/>
  <c r="AF39" i="19"/>
  <c r="AD50" i="19"/>
  <c r="AB18" i="19"/>
  <c r="O37" i="19"/>
  <c r="AL35" i="19"/>
  <c r="V35" i="19"/>
  <c r="R16" i="19"/>
  <c r="AE26" i="19"/>
  <c r="AC41" i="19"/>
  <c r="AE54" i="19"/>
  <c r="L49" i="19"/>
  <c r="AI47" i="19"/>
  <c r="R43" i="19"/>
  <c r="U26" i="19"/>
  <c r="M32" i="19"/>
  <c r="Q19" i="19"/>
  <c r="O21" i="19"/>
  <c r="AF30" i="19"/>
  <c r="AD41" i="19"/>
  <c r="AB52" i="19"/>
  <c r="Z19" i="19"/>
  <c r="J43" i="19"/>
  <c r="AM53" i="19"/>
  <c r="W27" i="19"/>
  <c r="S27" i="19"/>
  <c r="AH17" i="19"/>
  <c r="AL10" i="19"/>
  <c r="X30" i="19"/>
  <c r="P28" i="19"/>
  <c r="T33" i="19"/>
  <c r="R22" i="19"/>
  <c r="J25" i="19"/>
  <c r="AG33" i="19"/>
  <c r="U48" i="19"/>
  <c r="Y30" i="19"/>
  <c r="N35" i="19"/>
  <c r="AC26" i="19"/>
  <c r="AB47" i="19"/>
  <c r="W20" i="19"/>
  <c r="AC25" i="19"/>
  <c r="U9" i="19"/>
  <c r="AE12" i="19"/>
  <c r="M7" i="19"/>
  <c r="AH53" i="19"/>
  <c r="AE35" i="19"/>
  <c r="U11" i="19"/>
  <c r="L19" i="19"/>
  <c r="AF6" i="19"/>
  <c r="O49" i="19"/>
  <c r="Y34" i="19"/>
  <c r="P18" i="19"/>
  <c r="AE29" i="19"/>
  <c r="AE49" i="19"/>
  <c r="AG20" i="19"/>
  <c r="T6" i="19"/>
  <c r="AD9" i="19"/>
  <c r="V13" i="19"/>
  <c r="O8" i="19"/>
  <c r="P16" i="19"/>
  <c r="U7" i="19"/>
  <c r="W49" i="19"/>
  <c r="AE33" i="19"/>
  <c r="Z9" i="19"/>
  <c r="AH21" i="19"/>
  <c r="M27" i="19"/>
  <c r="U20" i="19"/>
  <c r="AD32" i="19"/>
  <c r="AE51" i="19"/>
  <c r="AE21" i="19"/>
  <c r="AC6" i="19"/>
  <c r="U10" i="19"/>
  <c r="AE13" i="19"/>
  <c r="L10" i="19"/>
  <c r="R30" i="19"/>
  <c r="AA20" i="19"/>
  <c r="J8" i="19"/>
  <c r="Y21" i="19"/>
  <c r="O6" i="19"/>
  <c r="P38" i="19"/>
  <c r="M33" i="19"/>
  <c r="O23" i="19"/>
  <c r="AD43" i="19"/>
  <c r="Y18" i="19"/>
  <c r="AB24" i="19"/>
  <c r="Z8" i="19"/>
  <c r="R12" i="19"/>
  <c r="AB15" i="19"/>
  <c r="O15" i="19"/>
  <c r="AA17" i="19"/>
  <c r="U15" i="19"/>
  <c r="J35" i="19"/>
  <c r="X6" i="19"/>
  <c r="M54" i="19"/>
  <c r="W33" i="19"/>
  <c r="U16" i="19"/>
  <c r="AD28" i="19"/>
  <c r="AE48" i="19"/>
  <c r="AC20" i="19"/>
  <c r="Q6" i="19"/>
  <c r="AA9" i="19"/>
  <c r="S13" i="19"/>
  <c r="L8" i="19"/>
  <c r="Q26" i="19"/>
  <c r="O9" i="19"/>
  <c r="AG52" i="19"/>
  <c r="X24" i="19"/>
  <c r="U29" i="19"/>
  <c r="M12" i="19"/>
  <c r="AD39" i="19"/>
  <c r="K25" i="19"/>
  <c r="T9" i="19"/>
  <c r="R6" i="19"/>
  <c r="AE16" i="19"/>
  <c r="AD12" i="19"/>
  <c r="K15" i="19"/>
  <c r="V30" i="19"/>
  <c r="AL51" i="19"/>
  <c r="P27" i="19"/>
  <c r="R20" i="19"/>
  <c r="AG27" i="19"/>
  <c r="AE42" i="19"/>
  <c r="AC16" i="19"/>
  <c r="N41" i="19"/>
  <c r="AK52" i="19"/>
  <c r="AA45" i="19"/>
  <c r="Q27" i="19"/>
  <c r="U32" i="19"/>
  <c r="S20" i="19"/>
  <c r="K23" i="19"/>
  <c r="AB32" i="19"/>
  <c r="AF42" i="19"/>
  <c r="AD53" i="19"/>
  <c r="V20" i="19"/>
  <c r="AK16" i="19"/>
  <c r="AI10" i="19"/>
  <c r="W30" i="19"/>
  <c r="O28" i="19"/>
  <c r="AJ22" i="19"/>
  <c r="AI7" i="19"/>
  <c r="Z31" i="19"/>
  <c r="L29" i="19"/>
  <c r="P34" i="19"/>
  <c r="T23" i="19"/>
  <c r="M16" i="19"/>
  <c r="AC35" i="19"/>
  <c r="K47" i="19"/>
  <c r="V34" i="19"/>
  <c r="R17" i="19"/>
  <c r="AG28" i="19"/>
  <c r="AG48" i="19"/>
  <c r="AF20" i="19"/>
  <c r="S6" i="19"/>
  <c r="AC9" i="19"/>
  <c r="U13" i="19"/>
  <c r="N8" i="19"/>
  <c r="Y46" i="19"/>
  <c r="AG45" i="19"/>
  <c r="Q13" i="19"/>
  <c r="AC28" i="19"/>
  <c r="AB8" i="19"/>
  <c r="AJ18" i="19"/>
  <c r="J27" i="19"/>
  <c r="T20" i="19"/>
  <c r="AC32" i="19"/>
  <c r="AD51" i="19"/>
  <c r="AD21" i="19"/>
  <c r="AB6" i="19"/>
  <c r="T10" i="19"/>
  <c r="AD13" i="19"/>
  <c r="K10" i="19"/>
  <c r="J24" i="19"/>
  <c r="Q9" i="19"/>
  <c r="X28" i="19"/>
  <c r="AE41" i="19"/>
  <c r="V11" i="19"/>
  <c r="AJ34" i="19"/>
  <c r="J29" i="19"/>
  <c r="S23" i="19"/>
  <c r="AB35" i="19"/>
  <c r="AG53" i="19"/>
  <c r="AA22" i="19"/>
  <c r="S7" i="19"/>
  <c r="AC10" i="19"/>
  <c r="U14" i="19"/>
  <c r="N11" i="19"/>
  <c r="R34" i="19"/>
  <c r="AC22" i="19"/>
  <c r="N14" i="19"/>
  <c r="Z23" i="19"/>
  <c r="K12" i="19"/>
  <c r="Z44" i="19"/>
  <c r="Q34" i="19"/>
  <c r="N16" i="19"/>
  <c r="AF45" i="19"/>
  <c r="AA19" i="19"/>
  <c r="X25" i="19"/>
  <c r="P9" i="19"/>
  <c r="Z12" i="19"/>
  <c r="M6" i="19"/>
  <c r="L51" i="19"/>
  <c r="X21" i="19"/>
  <c r="AC15" i="19"/>
  <c r="P22" i="19"/>
  <c r="T8" i="19"/>
  <c r="O44" i="19"/>
  <c r="N26" i="19"/>
  <c r="S19" i="19"/>
  <c r="AB31" i="19"/>
  <c r="AG50" i="19"/>
  <c r="AA21" i="19"/>
  <c r="Y6" i="19"/>
  <c r="Q10" i="19"/>
  <c r="AA13" i="19"/>
  <c r="N9" i="19"/>
  <c r="U19" i="19"/>
  <c r="AA51" i="19"/>
  <c r="X22" i="19"/>
  <c r="V8" i="19"/>
  <c r="Q25" i="19"/>
  <c r="Q32" i="19"/>
  <c r="V12" i="19"/>
  <c r="AB9" i="19"/>
  <c r="X15" i="19"/>
  <c r="AB23" i="19"/>
  <c r="T13" i="19"/>
  <c r="AH8" i="19"/>
  <c r="L28" i="19"/>
  <c r="T21" i="19"/>
  <c r="AE30" i="19"/>
  <c r="AG43" i="19"/>
  <c r="Y17" i="19"/>
  <c r="K37" i="19"/>
  <c r="AM8" i="19"/>
  <c r="AA29" i="19"/>
  <c r="M28" i="19"/>
  <c r="Q33" i="19"/>
  <c r="U21" i="19"/>
  <c r="M24" i="19"/>
  <c r="AD33" i="19"/>
  <c r="AB44" i="19"/>
  <c r="AF54" i="19"/>
  <c r="AD20" i="19"/>
  <c r="AM21" i="19"/>
  <c r="AK15" i="19"/>
  <c r="Y31" i="19"/>
  <c r="K29" i="19"/>
  <c r="AL27" i="19"/>
  <c r="Y50" i="19"/>
  <c r="V33" i="19"/>
  <c r="T29" i="19"/>
  <c r="L35" i="19"/>
  <c r="P25" i="19"/>
  <c r="J16" i="19"/>
  <c r="AE36" i="19"/>
  <c r="AM17" i="19"/>
  <c r="R26" i="19"/>
  <c r="P20" i="19"/>
  <c r="AE31" i="19"/>
  <c r="AC51" i="19"/>
  <c r="AC21" i="19"/>
  <c r="AA6" i="19"/>
  <c r="S10" i="19"/>
  <c r="AC13" i="19"/>
  <c r="J10" i="19"/>
  <c r="X26" i="19"/>
  <c r="AC54" i="19"/>
  <c r="AE14" i="19"/>
  <c r="AG38" i="19"/>
  <c r="X10" i="19"/>
  <c r="AM33" i="19"/>
  <c r="R28" i="19"/>
  <c r="R23" i="19"/>
  <c r="AG34" i="19"/>
  <c r="AF53" i="19"/>
  <c r="Z22" i="19"/>
  <c r="R7" i="19"/>
  <c r="AB10" i="19"/>
  <c r="T14" i="19"/>
  <c r="M11" i="19"/>
  <c r="AG32" i="19"/>
  <c r="AE10" i="19"/>
  <c r="Z32" i="19"/>
  <c r="AC50" i="19"/>
  <c r="R13" i="19"/>
  <c r="AM49" i="19"/>
  <c r="O30" i="19"/>
  <c r="K18" i="19"/>
  <c r="AF37" i="19"/>
  <c r="W16" i="19"/>
  <c r="W23" i="19"/>
  <c r="AA7" i="19"/>
  <c r="S11" i="19"/>
  <c r="AC14" i="19"/>
  <c r="J13" i="19"/>
  <c r="R21" i="19"/>
  <c r="AC24" i="19"/>
  <c r="L44" i="19"/>
  <c r="P6" i="19"/>
  <c r="Q54" i="19"/>
  <c r="AA31" i="19"/>
  <c r="U35" i="19"/>
  <c r="AD27" i="19"/>
  <c r="AE47" i="19"/>
  <c r="Z20" i="19"/>
  <c r="AF25" i="19"/>
  <c r="X9" i="19"/>
  <c r="P13" i="19"/>
  <c r="J6" i="19"/>
  <c r="V32" i="19"/>
  <c r="AG23" i="19"/>
  <c r="N10" i="19"/>
  <c r="J22" i="19"/>
  <c r="P10" i="19"/>
  <c r="AK28" i="19"/>
  <c r="J28" i="19"/>
  <c r="Q22" i="19"/>
  <c r="AF33" i="19"/>
  <c r="AF52" i="19"/>
  <c r="W22" i="19"/>
  <c r="AG6" i="19"/>
  <c r="Y10" i="19"/>
  <c r="Q14" i="19"/>
  <c r="J11" i="19"/>
  <c r="AD31" i="19"/>
  <c r="P7" i="19"/>
  <c r="AF36" i="19"/>
  <c r="AF11" i="19"/>
  <c r="L7" i="19"/>
  <c r="W53" i="19"/>
  <c r="L30" i="19"/>
  <c r="T25" i="19"/>
  <c r="AG31" i="19"/>
  <c r="AE46" i="19"/>
  <c r="AG17" i="19"/>
  <c r="AK20" i="19"/>
  <c r="AI14" i="19"/>
  <c r="W31" i="19"/>
  <c r="U28" i="19"/>
  <c r="M34" i="19"/>
  <c r="Q23" i="19"/>
  <c r="O25" i="19"/>
  <c r="AF34" i="19"/>
  <c r="AD45" i="19"/>
  <c r="V16" i="19"/>
  <c r="Z21" i="19"/>
  <c r="AI27" i="19"/>
  <c r="V50" i="19"/>
  <c r="AA32" i="19"/>
  <c r="Q50" i="19"/>
  <c r="AH33" i="19"/>
  <c r="AA55" i="19"/>
  <c r="X34" i="19"/>
  <c r="P30" i="19"/>
  <c r="T35" i="19"/>
  <c r="L18" i="19"/>
  <c r="AC27" i="19"/>
  <c r="AG37" i="19"/>
  <c r="AL31" i="19"/>
  <c r="Q28" i="19"/>
  <c r="T22" i="19"/>
  <c r="AC34" i="19"/>
  <c r="AE53" i="19"/>
  <c r="Y22" i="19"/>
  <c r="Q7" i="19"/>
  <c r="AA10" i="19"/>
  <c r="S14" i="19"/>
  <c r="L11" i="19"/>
  <c r="R27" i="19"/>
  <c r="AB19" i="19"/>
  <c r="L9" i="19"/>
  <c r="AB46" i="19"/>
  <c r="T12" i="19"/>
  <c r="AL47" i="19"/>
  <c r="N30" i="19"/>
  <c r="J18" i="19"/>
  <c r="AE37" i="19"/>
  <c r="AE55" i="19"/>
  <c r="V23" i="19"/>
  <c r="Z7" i="19"/>
  <c r="R11" i="19"/>
  <c r="AB14" i="19"/>
  <c r="O12" i="19"/>
  <c r="AE43" i="19"/>
  <c r="AA12" i="19"/>
  <c r="R29" i="19"/>
  <c r="Z16" i="19"/>
  <c r="AF14" i="19"/>
  <c r="AL14" i="19"/>
  <c r="S31" i="19"/>
  <c r="O20" i="19"/>
  <c r="AD40" i="19"/>
  <c r="V17" i="19"/>
  <c r="AE23" i="19"/>
  <c r="Q8" i="19"/>
  <c r="AA11" i="19"/>
  <c r="S15" i="19"/>
  <c r="L14" i="19"/>
  <c r="L21" i="19"/>
  <c r="AE6" i="19"/>
  <c r="R33" i="19"/>
  <c r="AD7" i="19"/>
  <c r="M39" i="19"/>
  <c r="X35" i="19"/>
  <c r="S18" i="19"/>
  <c r="AB30" i="19"/>
  <c r="AG49" i="19"/>
  <c r="W21" i="19"/>
  <c r="V6" i="19"/>
  <c r="AF9" i="19"/>
  <c r="X13" i="19"/>
  <c r="K9" i="19"/>
  <c r="J32" i="19"/>
  <c r="W6" i="19"/>
  <c r="AJ26" i="19"/>
  <c r="AG30" i="19"/>
  <c r="AD11" i="19"/>
  <c r="AJ42" i="19"/>
  <c r="S29" i="19"/>
  <c r="U24" i="19"/>
  <c r="AD36" i="19"/>
  <c r="AB55" i="19"/>
  <c r="AE22" i="19"/>
  <c r="W7" i="19"/>
  <c r="AG10" i="19"/>
  <c r="Y14" i="19"/>
  <c r="L12" i="19"/>
  <c r="AB51" i="19"/>
  <c r="AE44" i="19"/>
  <c r="Z10" i="19"/>
  <c r="U33" i="19"/>
  <c r="AC55" i="19"/>
  <c r="Z41" i="19"/>
  <c r="AF7" i="19"/>
  <c r="M35" i="19"/>
  <c r="X33" i="19"/>
  <c r="AE19" i="19"/>
  <c r="S37" i="19"/>
  <c r="T30" i="19"/>
  <c r="J19" i="19"/>
  <c r="AC33" i="19"/>
  <c r="AG47" i="19"/>
  <c r="Y19" i="19"/>
  <c r="AM25" i="19"/>
  <c r="Z48" i="19"/>
  <c r="Y32" i="19"/>
  <c r="Q29" i="19"/>
  <c r="U34" i="19"/>
  <c r="S24" i="19"/>
  <c r="M17" i="19"/>
  <c r="AB36" i="19"/>
  <c r="AF46" i="19"/>
  <c r="AD16" i="19"/>
  <c r="T49" i="19"/>
  <c r="AK32" i="19"/>
  <c r="X55" i="19"/>
  <c r="W34" i="19"/>
  <c r="S55" i="19"/>
  <c r="AJ38" i="19"/>
  <c r="X38" i="19"/>
  <c r="Z35" i="19"/>
  <c r="L31" i="19"/>
  <c r="P17" i="19"/>
  <c r="N19" i="19"/>
  <c r="AE28" i="19"/>
  <c r="AC39" i="19"/>
  <c r="AH45" i="19"/>
  <c r="J30" i="19"/>
  <c r="R25" i="19"/>
  <c r="AG36" i="19"/>
  <c r="AD55" i="19"/>
  <c r="AG22" i="19"/>
  <c r="Y7" i="19"/>
  <c r="Q11" i="19"/>
  <c r="AA14" i="19"/>
  <c r="N12" i="19"/>
  <c r="N33" i="19"/>
  <c r="Y23" i="19"/>
  <c r="L13" i="19"/>
  <c r="AG54" i="19"/>
  <c r="P14" i="19"/>
  <c r="AH12" i="19"/>
  <c r="R31" i="19"/>
  <c r="N20" i="19"/>
  <c r="AC40" i="19"/>
  <c r="AG16" i="19"/>
  <c r="AD23" i="19"/>
  <c r="P8" i="19"/>
  <c r="Z11" i="19"/>
  <c r="R15" i="19"/>
  <c r="K14" i="19"/>
  <c r="AD52" i="19"/>
  <c r="W14" i="19"/>
  <c r="N32" i="19"/>
  <c r="AC19" i="19"/>
  <c r="K8" i="19"/>
  <c r="W36" i="19"/>
  <c r="K33" i="19"/>
  <c r="M23" i="19"/>
  <c r="AB43" i="19"/>
  <c r="X18" i="19"/>
  <c r="AA24" i="19"/>
  <c r="Y8" i="19"/>
  <c r="Q12" i="19"/>
  <c r="AA15" i="19"/>
  <c r="N15" i="19"/>
  <c r="AC30" i="19"/>
  <c r="S8" i="19"/>
  <c r="N24" i="19"/>
  <c r="R9" i="19"/>
  <c r="AI23" i="19"/>
  <c r="N27" i="19"/>
  <c r="Q21" i="19"/>
  <c r="AF32" i="19"/>
  <c r="AC52" i="19"/>
  <c r="AF21" i="19"/>
  <c r="AD6" i="19"/>
  <c r="V10" i="19"/>
  <c r="AF13" i="19"/>
  <c r="M10" i="19"/>
  <c r="P24" i="19"/>
  <c r="AA8" i="19"/>
  <c r="AI55" i="19"/>
  <c r="AC44" i="19"/>
  <c r="Z13" i="19"/>
  <c r="AL55" i="19"/>
  <c r="K31" i="19"/>
  <c r="M19" i="19"/>
  <c r="AB39" i="19"/>
  <c r="AA16" i="19"/>
  <c r="AA23" i="19"/>
  <c r="AE7" i="19"/>
  <c r="W11" i="19"/>
  <c r="AG14" i="19"/>
  <c r="N13" i="19"/>
  <c r="AB21" i="19"/>
  <c r="AH29" i="19"/>
  <c r="R14" i="19"/>
  <c r="AF18" i="19"/>
  <c r="AF22" i="19"/>
  <c r="AF24" i="19"/>
  <c r="X11" i="19"/>
  <c r="AB26" i="19"/>
  <c r="Q17" i="19"/>
  <c r="AF48" i="19"/>
  <c r="V45" i="19"/>
  <c r="T32" i="19"/>
  <c r="J23" i="19"/>
  <c r="AG35" i="19"/>
  <c r="AC49" i="19"/>
  <c r="AG19" i="19"/>
  <c r="AI31" i="19"/>
  <c r="V54" i="19"/>
  <c r="AA33" i="19"/>
  <c r="M30" i="19"/>
  <c r="Q35" i="19"/>
  <c r="U25" i="19"/>
  <c r="AF26" i="19"/>
  <c r="AD37" i="19"/>
  <c r="AB48" i="19"/>
  <c r="Z17" i="19"/>
  <c r="P55" i="19"/>
  <c r="AM37" i="19"/>
  <c r="U38" i="19"/>
  <c r="Y35" i="19"/>
  <c r="O55" i="19"/>
  <c r="AL43" i="19"/>
  <c r="U41" i="19"/>
  <c r="P26" i="19"/>
  <c r="T31" i="19"/>
  <c r="R18" i="19"/>
  <c r="J21" i="19"/>
  <c r="AG29" i="19"/>
  <c r="AE40" i="19"/>
  <c r="AK11" i="19"/>
  <c r="N31" i="19"/>
  <c r="J20" i="19"/>
  <c r="AE39" i="19"/>
  <c r="AF16" i="19"/>
  <c r="AC23" i="19"/>
  <c r="AG7" i="19"/>
  <c r="Y11" i="19"/>
  <c r="Q15" i="19"/>
  <c r="J14" i="19"/>
  <c r="T18" i="19"/>
  <c r="AG25" i="19"/>
  <c r="O51" i="19"/>
  <c r="AA18" i="19"/>
  <c r="AD15" i="19"/>
  <c r="T36" i="19"/>
  <c r="J33" i="19"/>
  <c r="L23" i="19"/>
  <c r="AG42" i="19"/>
  <c r="W18" i="19"/>
  <c r="Z24" i="19"/>
  <c r="X8" i="19"/>
  <c r="P12" i="19"/>
  <c r="Z15" i="19"/>
  <c r="M15" i="19"/>
  <c r="Z18" i="19"/>
  <c r="N6" i="19"/>
  <c r="R19" i="19"/>
  <c r="AD22" i="19"/>
  <c r="M13" i="19"/>
  <c r="W44" i="19"/>
  <c r="O34" i="19"/>
  <c r="L16" i="19"/>
  <c r="AE45" i="19"/>
  <c r="W19" i="19"/>
  <c r="W25" i="19"/>
  <c r="AG8" i="19"/>
  <c r="Y12" i="19"/>
  <c r="L6" i="19"/>
  <c r="AI39" i="19"/>
  <c r="AC38" i="19"/>
  <c r="AG9" i="19"/>
  <c r="AC36" i="19"/>
  <c r="AF10" i="19"/>
  <c r="AH37" i="19"/>
  <c r="M29" i="19"/>
  <c r="U23" i="19"/>
  <c r="AD35" i="19"/>
  <c r="AB54" i="19"/>
  <c r="AB22" i="19"/>
  <c r="T7" i="19"/>
  <c r="AD10" i="19"/>
  <c r="V14" i="19"/>
  <c r="O11" i="19"/>
  <c r="AE27" i="19"/>
  <c r="W10" i="19"/>
  <c r="T39" i="19"/>
  <c r="AE52" i="19"/>
  <c r="V15" i="19"/>
  <c r="X51" i="19"/>
  <c r="O32" i="19"/>
  <c r="K22" i="19"/>
  <c r="AF41" i="19"/>
  <c r="AC17" i="19"/>
  <c r="W24" i="19"/>
  <c r="U8" i="19"/>
  <c r="AE11" i="19"/>
  <c r="W15" i="19"/>
  <c r="J15" i="19"/>
  <c r="Z6" i="19"/>
  <c r="N28" i="19"/>
  <c r="K11" i="19"/>
  <c r="AD8" i="19"/>
  <c r="X7" i="19"/>
  <c r="AJ9" i="19"/>
  <c r="P15" i="19"/>
  <c r="AG46" i="19"/>
  <c r="AF28" i="19"/>
  <c r="M31" i="19"/>
  <c r="Z29" i="19"/>
  <c r="P33" i="19"/>
  <c r="L24" i="19"/>
  <c r="AC37" i="19"/>
  <c r="AG51" i="19"/>
  <c r="R48" i="19"/>
  <c r="AK36" i="19"/>
  <c r="X37" i="19"/>
  <c r="W35" i="19"/>
  <c r="U30" i="19"/>
  <c r="S16" i="19"/>
  <c r="K19" i="19"/>
  <c r="AB28" i="19"/>
  <c r="AF38" i="19"/>
  <c r="AD49" i="19"/>
  <c r="V18" i="19"/>
  <c r="L55" i="19"/>
  <c r="AI43" i="19"/>
  <c r="R41" i="19"/>
  <c r="O26" i="19"/>
  <c r="K38" i="19"/>
  <c r="AH49" i="19"/>
  <c r="R44" i="19"/>
  <c r="L27" i="19"/>
  <c r="P32" i="19"/>
  <c r="T19" i="19"/>
  <c r="L22" i="19"/>
  <c r="AC31" i="19"/>
  <c r="AG41" i="19"/>
  <c r="Y54" i="19"/>
  <c r="R32" i="19"/>
  <c r="N22" i="19"/>
  <c r="AC42" i="19"/>
  <c r="AE17" i="19"/>
  <c r="Y24" i="19"/>
  <c r="W8" i="19"/>
  <c r="AG11" i="19"/>
  <c r="Y15" i="19"/>
  <c r="L15" i="19"/>
  <c r="N18" i="19"/>
  <c r="AC7" i="19"/>
  <c r="J26" i="19"/>
  <c r="V22" i="19"/>
  <c r="O10" i="19"/>
  <c r="U43" i="19"/>
  <c r="N34" i="19"/>
  <c r="K16" i="19"/>
  <c r="AG44" i="19"/>
  <c r="V19" i="19"/>
  <c r="V25" i="19"/>
  <c r="AF8" i="19"/>
  <c r="X12" i="19"/>
  <c r="K6" i="19"/>
  <c r="AL23" i="19"/>
  <c r="AG21" i="19"/>
  <c r="J12" i="19"/>
  <c r="T24" i="19"/>
  <c r="Z25" i="19"/>
  <c r="S51" i="19"/>
  <c r="X31" i="19"/>
  <c r="S35" i="19"/>
  <c r="AB27" i="19"/>
  <c r="AD47" i="19"/>
  <c r="Y20" i="19"/>
  <c r="AE25" i="19"/>
  <c r="W9" i="19"/>
  <c r="AG12" i="19"/>
  <c r="O7" i="19"/>
  <c r="Q39" i="19"/>
  <c r="AC48" i="19"/>
  <c r="AC11" i="19"/>
  <c r="AD48" i="19"/>
  <c r="AB12" i="19"/>
  <c r="AJ50" i="19"/>
  <c r="Q30" i="19"/>
  <c r="M18" i="19"/>
  <c r="AB38" i="19"/>
  <c r="X16" i="19"/>
  <c r="X23" i="19"/>
  <c r="AB7" i="19"/>
  <c r="T11" i="19"/>
  <c r="AD14" i="19"/>
  <c r="K13" i="19"/>
  <c r="AG40" i="19"/>
  <c r="S12" i="19"/>
  <c r="U27" i="19"/>
  <c r="AB20" i="19"/>
  <c r="M9" i="19"/>
  <c r="Y40" i="19"/>
  <c r="S33" i="19"/>
  <c r="O24" i="19"/>
  <c r="AD44" i="19"/>
  <c r="AE18" i="19"/>
  <c r="AE24" i="19"/>
  <c r="AC8" i="19"/>
  <c r="U12" i="19"/>
  <c r="AE15" i="19"/>
  <c r="N46" i="19"/>
  <c r="R10" i="19"/>
  <c r="S22" i="19"/>
  <c r="AB42" i="19"/>
  <c r="AF15" i="19"/>
  <c r="P11" i="19"/>
  <c r="O13" i="19"/>
  <c r="Z33" i="19"/>
  <c r="P35" i="19"/>
  <c r="L17" i="19"/>
  <c r="AE38" i="19"/>
  <c r="AC53" i="19"/>
  <c r="J54" i="19"/>
  <c r="AM41" i="19"/>
  <c r="U40" i="19"/>
  <c r="M26" i="19"/>
  <c r="Q31" i="19"/>
  <c r="U17" i="19"/>
  <c r="M20" i="19"/>
  <c r="AD29" i="19"/>
  <c r="AB40" i="19"/>
  <c r="AF50" i="19"/>
  <c r="AD18" i="19"/>
  <c r="N50" i="19"/>
  <c r="AK48" i="19"/>
  <c r="AA43" i="19"/>
  <c r="K27" i="19"/>
  <c r="M43" i="19"/>
  <c r="AJ54" i="19"/>
  <c r="Z27" i="19"/>
  <c r="T27" i="19"/>
  <c r="L33" i="19"/>
  <c r="P21" i="19"/>
  <c r="N23" i="19"/>
  <c r="AE32" i="19"/>
  <c r="AC43" i="19"/>
  <c r="Q42" i="19"/>
  <c r="J34" i="19"/>
  <c r="L25" i="19"/>
  <c r="AF44" i="19"/>
  <c r="AG18" i="19"/>
  <c r="AG24" i="19"/>
  <c r="AE8" i="19"/>
  <c r="W12" i="19"/>
  <c r="AG15" i="19"/>
  <c r="K42" i="19"/>
  <c r="O16" i="19"/>
  <c r="Y9" i="19"/>
  <c r="T16" i="19"/>
  <c r="AD24" i="19"/>
  <c r="P51" i="19"/>
  <c r="Z30" i="19"/>
  <c r="R35" i="19"/>
  <c r="AG26" i="19"/>
  <c r="AC47" i="19"/>
  <c r="X20" i="19"/>
  <c r="AD25" i="19"/>
  <c r="V9" i="19"/>
  <c r="AF12" i="19"/>
  <c r="N7" i="19"/>
  <c r="N29" i="19"/>
  <c r="Y25" i="19"/>
  <c r="AL39" i="19"/>
  <c r="N17" i="19"/>
  <c r="V7" i="19"/>
  <c r="J39" i="19"/>
  <c r="Z34" i="19"/>
  <c r="Q18" i="19"/>
  <c r="AF29" i="19"/>
  <c r="AF49" i="19"/>
  <c r="V21" i="19"/>
  <c r="U6" i="19"/>
  <c r="AE9" i="19"/>
  <c r="W13" i="19"/>
  <c r="J9" i="19"/>
  <c r="AA35" i="19"/>
  <c r="Y16" i="19"/>
  <c r="Y13" i="19"/>
  <c r="AB17" i="19"/>
  <c r="X14" i="19"/>
  <c r="V46" i="19"/>
  <c r="U31" i="19"/>
  <c r="K21" i="19"/>
  <c r="AF40" i="19"/>
  <c r="W17" i="19"/>
  <c r="AF23" i="19"/>
  <c r="R8" i="19"/>
  <c r="AB11" i="19"/>
  <c r="T15" i="19"/>
  <c r="M14" i="19"/>
  <c r="AB50" i="19"/>
  <c r="AG13" i="19"/>
  <c r="J31" i="19"/>
  <c r="V24" i="19"/>
  <c r="O14" i="19"/>
  <c r="Y28" i="19"/>
  <c r="K35" i="19"/>
  <c r="O17" i="19"/>
  <c r="AC46" i="19"/>
  <c r="AD19" i="19"/>
  <c r="AA25" i="19"/>
  <c r="S9" i="19"/>
  <c r="AC12" i="19"/>
  <c r="K7" i="19"/>
  <c r="N37" i="19"/>
  <c r="AB13" i="19"/>
  <c r="AB34" i="19"/>
  <c r="AD17" i="19"/>
  <c r="AK44" i="19"/>
  <c r="Z14" i="19"/>
  <c r="O19" i="19"/>
  <c r="M22" i="19"/>
  <c r="AB25" i="19"/>
  <c r="AE20" i="19"/>
  <c r="M8" i="19"/>
  <c r="AH12" i="1"/>
  <c r="J37" i="19"/>
  <c r="J17" i="19"/>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<sst xmlns="http://schemas.openxmlformats.org/spreadsheetml/2006/main" count="481" uniqueCount="307">
  <si>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</si>
  <si>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</si>
  <si>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</si>
  <si>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</si>
  <si>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</si>
  <si>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</si>
  <si>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</si>
  <si>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</si>
  <si>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</si>
  <si>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</si>
  <si>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</si>
  <si>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</si>
  <si>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</si>
  <si>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</si>
  <si>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</si>
  <si>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</si>
  <si>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</si>
  <si>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</si>
  <si>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</si>
  <si>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</si>
  <si>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</si>
  <si>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</si>
  <si>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</si>
  <si>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</si>
  <si>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</si>
  <si>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</si>
  <si>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</si>
  <si>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</si>
  <si>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</si>
  <si>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</si>
  <si>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</si>
  <si>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</si>
  <si>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</si>
  <si>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</si>
  <si>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</si>
  <si>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</si>
  <si>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</si>
  <si>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</si>
  <si>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</si>
  <si>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</si>
  <si>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</si>
  <si>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</si>
  <si>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</si>
  <si>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</si>
  <si>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</si>
  <si>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</si>
  <si>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</si>
  <si>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</si>
  <si>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</si>
  <si>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</si>
  <si>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</si>
  <si>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</si>
  <si>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</si>
  <si>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</si>
  <si>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</si>
  <si>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</si>
  <si>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</si>
  <si>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</si>
  <si>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</si>
  <si>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</si>
  <si>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</si>
  <si>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</si>
  <si>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</si>
  <si>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</si>
  <si>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</si>
  <si>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</si>
  <si>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</si>
  <si>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</si>
  <si>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</si>
  <si>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</si>
  <si>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</si>
  <si>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</si>
  <si>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</si>
  <si>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</si>
  <si>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</si>
  <si>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</si>
  <si>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</si>
  <si>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</si>
  <si>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</si>
  <si>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</si>
  <si>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</si>
  <si>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</si>
  <si>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</si>
  <si>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</si>
  <si>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</si>
  <si>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</si>
  <si>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</si>
  <si>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</si>
  <si>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</si>
  <si>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</si>
  <si>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</si>
  <si>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</si>
  <si>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</si>
  <si>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</si>
  <si>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</si>
  <si>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</si>
  <si>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</si>
  <si>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</si>
  <si>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</si>
  <si>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</si>
  <si>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</si>
  <si>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</si>
  <si>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</si>
  <si>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</si>
  <si>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</si>
  <si>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</si>
  <si>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</si>
  <si>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</si>
  <si>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</si>
  <si>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</si>
  <si>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</si>
  <si>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</si>
  <si>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</si>
  <si>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</si>
  <si>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</si>
  <si>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</si>
  <si>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</si>
  <si>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</si>
  <si>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</si>
  <si>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</si>
  <si>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</si>
  <si>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</si>
  <si>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</si>
  <si>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</si>
  <si>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</si>
  <si>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</si>
  <si>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</si>
  <si>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</si>
  <si>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</si>
  <si>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</si>
  <si>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</si>
  <si>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</si>
  <si>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</si>
  <si>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</si>
  <si>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</si>
  <si>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</si>
  <si>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</si>
  <si>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</si>
  <si>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</si>
  <si>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</si>
  <si>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</si>
  <si>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</si>
  <si>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</si>
  <si>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</si>
  <si>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</si>
  <si>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</si>
  <si>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</si>
  <si>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</si>
  <si>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</si>
  <si>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</si>
  <si>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</si>
  <si>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</si>
  <si>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</si>
  <si>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</si>
  <si>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</si>
  <si>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</si>
  <si>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</si>
  <si>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</si>
  <si>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</si>
  <si>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</si>
  <si>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</si>
  <si>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</si>
  <si>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</si>
  <si>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</si>
  <si>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</si>
  <si>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</si>
  <si>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</si>
  <si>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</si>
  <si>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</si>
  <si>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</si>
  <si>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</si>
  <si>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</si>
  <si>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</si>
  <si>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</si>
  <si>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</si>
  <si>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</si>
  <si>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</si>
  <si>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</si>
  <si>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</si>
  <si>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</si>
  <si>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</si>
  <si>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</si>
  <si>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</si>
  <si>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</si>
  <si>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</si>
  <si>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</si>
  <si>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</si>
  <si>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</si>
  <si>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</si>
  <si>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</si>
  <si>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</si>
  <si>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</si>
  <si>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</si>
  <si>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</si>
  <si>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</si>
  <si>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</si>
  <si>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</si>
  <si>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</si>
  <si>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</si>
  <si>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</si>
  <si>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</si>
  <si>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</si>
  <si>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</si>
  <si>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</si>
  <si>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</si>
  <si>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</si>
  <si>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</si>
  <si>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</si>
  <si>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</si>
  <si>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</si>
  <si>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</si>
  <si>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</si>
  <si>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</si>
  <si>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</si>
  <si>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</si>
  <si>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</si>
  <si>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</si>
  <si>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</si>
  <si>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</si>
  <si>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</si>
  <si>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</si>
  <si>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</si>
  <si>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</si>
  <si>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</si>
  <si>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</si>
  <si>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</si>
  <si>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</si>
  <si>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</si>
  <si>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</si>
  <si>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</si>
  <si>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</si>
  <si>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</si>
  <si>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</si>
  <si>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</si>
  <si>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</si>
  <si>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</si>
  <si>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</si>
  <si>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</si>
  <si>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</si>
  <si>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</si>
  <si>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</si>
  <si>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</si>
  <si>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</si>
  <si>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</si>
  <si>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</si>
  <si>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</si>
  <si>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</si>
  <si>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</si>
  <si>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</si>
  <si>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</si>
  <si>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</si>
  <si>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</si>
  <si>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CALIDAD</t>
  </si>
  <si>
    <t>Apoyar el desarrollo del Sistema Integrado de Gestión por medio de herramientas y métodos que garanticen la documentación, desarrollo, mantenimiento y mejora continua de la eficacia, eficiencia y efectividad de la gestión institucional.</t>
  </si>
  <si>
    <t xml:space="preserve">Aplica a todos los procesos del Sistema Integrado de Gestión de la Institución, desde la planificación del sistema hasta la mejora y efectividad de las acciones tomadas. </t>
  </si>
  <si>
    <t xml:space="preserve">Falta de seguimiento y verificación de la información reportada </t>
  </si>
  <si>
    <t xml:space="preserve">Reducir la probabiidad de materialización del riesgo mediante la aplicación de los controles establecidos </t>
  </si>
  <si>
    <t>Inadecuada identificación y descripción de hallazgos por parte de los auditores internos de la escuela</t>
  </si>
  <si>
    <t>Aseguramiento de la calidad</t>
  </si>
  <si>
    <t xml:space="preserve"> Insuficiente divulgación de la metodología de riesgos</t>
  </si>
  <si>
    <t xml:space="preserve">Actualizar la metodología y procedimiento de riesgos de la escuela </t>
  </si>
  <si>
    <t xml:space="preserve">Probabilidad de afectación reputacional  por presentar información inexacta sobre el desempeño de la ETITC, debido a la falta de seguimiento y verificación de la información reportada </t>
  </si>
  <si>
    <t>Probabilidad de afectación reputacional  por formular e implementar acciones que no contribuyen al aumento de la eficacia, eficiencia y efectividad de los controles y el desempeño institucional, debido a la inadecuada identificación y descripción de hallazgos por parte de los auditores internos de la escuela</t>
  </si>
  <si>
    <t>Probabilidad de afectación reputacional  por identificar riesgos que no contribuyan al logro de los objetivos institucionales, debido a la insuficiente divulgación de la metodología de riesgos.</t>
  </si>
  <si>
    <t>Seguimiento
2º línea de defensa
(agosto)</t>
  </si>
  <si>
    <t>1. Desde el área se muestra evidencia del informe que consolida la percepción de usuarios, este se realiza de manera trimestral y se unifica con el informe de PQRSD, a la fecha se cuenta con el primerr informe trimestral publicado en https://etitc.edu.co/es/page/atencionciudadano&amp;informes</t>
  </si>
  <si>
    <t xml:space="preserve">La revision por la direccion se realizara en en el mes de septiembre despues que se tengan los insumos de autorias internas 2023. </t>
  </si>
  <si>
    <t xml:space="preserve">Fortalecer las competencias para realizar los planes de mejoramiento a traves de herramientas que identifiquen la causa raiz.  </t>
  </si>
  <si>
    <t>30/072023</t>
  </si>
  <si>
    <t xml:space="preserve">Se revisan todos hallazgos sin cerrar de los años anteriores y se ajustan los planes de mejoramiento para que se puedan ejecutar o cerrar como NO eficaz. </t>
  </si>
  <si>
    <t>Para el periodo de reporte no se ha realizado el informe de evaluación del servicio con corte al 2° trimestre, teniendo en cuenta que no se contaba con un profesional de Gestión de Calidad, que inició labores el 18 de agosto.
Se programa el envío del informe para la primera semana de septiembre</t>
  </si>
  <si>
    <t>Atrasado</t>
  </si>
  <si>
    <t>Profesional de Calidad</t>
  </si>
  <si>
    <t>N/A</t>
  </si>
  <si>
    <t>Correos electrónicos</t>
  </si>
  <si>
    <t>Se evidenció la solicitud de información a los procesos de:
- Docencia PES
- Docencia IBTI
- Extensión y Proyección Social
- Investigación
- Gestión de Informática y Telecomunicaciones
- Gestión de Adquisiciones
- Gestión Ambiental
- Gestión de Seguridad y Salud en el Trabajo
- Gestión de Seguridad de la Información
- Direccionamiento Institucional
El correo de solicitudes de información se envió el 22 de agosto, y se otorgó plazo hasta el 30 de agosto para suministrar la información requerida.
Se programa contar con el informe de Revisión por la Dirección para mediados de septiembre.</t>
  </si>
  <si>
    <t xml:space="preserve">Se realizan los informes de auditoria interna con calidad donde a la fecha se presenta DOCENCIA PES, Talento Humano y Gestion documental. </t>
  </si>
  <si>
    <t>Para el periodo mayo-agosto se realizaron los siguientes informes de auditoría interna, verificando la redacción de no conformidades:
- Docencia IBTI
- Gestión de Adquisiciones
- Gestión de Seguridad de la Información
- Gestión de Informática y Telecomunicaciones
- Gestión Jurídica</t>
  </si>
  <si>
    <t>Planes de mejoramiento en Kawak</t>
  </si>
  <si>
    <t>La profesional de Gestión de Calidad ha cargado los planes de mejoramiento de los siguientes procesos a la fecha:
- Gestión de Seguridad y Salud en el Trabajo
- Gestión Financiera
- Extensión y Proyección Social
Estos planes de mejoramiento corresponden a auditorías internas 2022.
Adicionalmente, para 2023 se evidencian:
- Docencia IBTI
- Gestión de Informática y Telecomunicaciones
- Gestión de Adquisiciones
- Gestión de Seguridad de la Información
Una vez cargados los planes de mejoramiento en la plataforma, los líderes de proceso deben realizar el análisis de causa y el plan de acción, el cual no se puede ejecutar hasta que la profesional de Calidad apruebe el análisis de causa.</t>
  </si>
  <si>
    <t>Se genera guia de administracion de riesgos articulada con Kawak actualmente esta en revision por las partes interesadas para ser publicada y socializada con todos los procesos.</t>
  </si>
  <si>
    <t>Está en proceso de revisión la guía, teniendo en cuenta que no se continuará con el módulo de riesgos en Kawak.
La Oficina Asesora de Planeación recomienda ajustar el control, debido a que el área de Calidad no realiza seguimiento sino acompañamiento.</t>
  </si>
  <si>
    <t>Teniendo en cuenta que no se contaba con profesional de Calidad, esta área no ha realizado acompañamiento a las áreas en su modificación de mapa y plan de tratamiento de riesgos.</t>
  </si>
  <si>
    <t>Informes de auditoría</t>
  </si>
  <si>
    <t>D1 - Presentar información inexacta sobre el desempeño de la ETITC</t>
  </si>
  <si>
    <t>D2 - Formular e implementar acciones que no contribuyan a aumentar la eficacia, eficiencia y efectividad de los controles y el desempeño institucional</t>
  </si>
  <si>
    <t>D9 - Identificar riesgos que no contribuyen al logro de los objetivos institucionales</t>
  </si>
  <si>
    <r>
      <t xml:space="preserve">El lider del proceso generara informes trimestrales sobre la evaluación de prestación del servicio
</t>
    </r>
    <r>
      <rPr>
        <b/>
        <sz val="10"/>
        <color theme="1"/>
        <rFont val="Arial Narrow"/>
        <family val="2"/>
      </rPr>
      <t xml:space="preserve">
</t>
    </r>
    <r>
      <rPr>
        <b/>
        <sz val="10"/>
        <rFont val="Arial Narrow"/>
        <family val="2"/>
      </rPr>
      <t>Desviacion del control</t>
    </r>
    <r>
      <rPr>
        <sz val="10"/>
        <color theme="1"/>
        <rFont val="Arial Narrow"/>
        <family val="2"/>
      </rPr>
      <t xml:space="preserve">
Reportar a la informacion al proceso ducumental para que consolide la informacion de prestacion del servcio con PQRSD</t>
    </r>
  </si>
  <si>
    <r>
      <t xml:space="preserve">Informes trimestrales de la evaluación de la prestación del servicio enviados a Gestión Documental
</t>
    </r>
    <r>
      <rPr>
        <b/>
        <sz val="10"/>
        <color theme="1"/>
        <rFont val="Arial Narrow"/>
        <family val="2"/>
      </rPr>
      <t xml:space="preserve">Documentado en control en: </t>
    </r>
    <r>
      <rPr>
        <sz val="10"/>
        <color theme="1"/>
        <rFont val="Arial Narrow"/>
        <family val="2"/>
      </rPr>
      <t xml:space="preserve">
DIE-DO-07</t>
    </r>
  </si>
  <si>
    <r>
      <t xml:space="preserve">Informe de revisión por la dirección
documentacio 
</t>
    </r>
    <r>
      <rPr>
        <b/>
        <sz val="10"/>
        <color theme="1"/>
        <rFont val="Arial Narrow"/>
        <family val="2"/>
      </rPr>
      <t>Documentado en control en:
GDC-PC-03</t>
    </r>
  </si>
  <si>
    <t>Informe revisado 
Documentado en control en: 
GCI-PC-02</t>
  </si>
  <si>
    <r>
      <t xml:space="preserve">Mapa y plan de tratamiento de riesgos publicado con el monitoreo 
</t>
    </r>
    <r>
      <rPr>
        <b/>
        <sz val="10"/>
        <color theme="1"/>
        <rFont val="Arial Narrow"/>
        <family val="2"/>
      </rPr>
      <t>Documentado en control en:</t>
    </r>
    <r>
      <rPr>
        <sz val="10"/>
        <color theme="1"/>
        <rFont val="Arial Narrow"/>
        <family val="2"/>
      </rPr>
      <t xml:space="preserve">
Guia  DAPT</t>
    </r>
  </si>
  <si>
    <r>
      <t xml:space="preserve">Mapa y plan de tratamiento de riesgos actualizado 
</t>
    </r>
    <r>
      <rPr>
        <b/>
        <sz val="10"/>
        <color theme="1"/>
        <rFont val="Arial Narrow"/>
        <family val="2"/>
      </rPr>
      <t>Documentado en control en:
Guia  DAPT</t>
    </r>
  </si>
  <si>
    <t xml:space="preserve">Envío de planes de mejoramiento a la Oficina de Control Interno
Documentado en control en:
GDC-PC-05 </t>
  </si>
  <si>
    <r>
      <t xml:space="preserve">El lider del proceso realizar seguimiento y revisión de los informes de auditoria 
</t>
    </r>
    <r>
      <rPr>
        <b/>
        <sz val="10"/>
        <color theme="1"/>
        <rFont val="Arial Narrow"/>
        <family val="2"/>
      </rPr>
      <t>Desviacion del control</t>
    </r>
    <r>
      <rPr>
        <sz val="10"/>
        <color theme="1"/>
        <rFont val="Arial Narrow"/>
        <family val="2"/>
      </rPr>
      <t xml:space="preserve">
Solicitar por correo institucional los avances de los informes </t>
    </r>
  </si>
  <si>
    <r>
      <t xml:space="preserve">El lider del proceso realizar el seguimiento a la formulación de los planes de mejora producto de las auditorias internas 
</t>
    </r>
    <r>
      <rPr>
        <b/>
        <sz val="10"/>
        <color theme="1"/>
        <rFont val="Arial Narrow"/>
        <family val="2"/>
      </rPr>
      <t xml:space="preserve">
Desviacion del control
</t>
    </r>
    <r>
      <rPr>
        <sz val="10"/>
        <color theme="1"/>
        <rFont val="Arial Narrow"/>
        <family val="2"/>
      </rPr>
      <t xml:space="preserve">Solicitar avances por correo electronico </t>
    </r>
  </si>
  <si>
    <r>
      <t xml:space="preserve">El lider del proceso Brindara acompañamiento para la revisión e identificación de riesgos 
</t>
    </r>
    <r>
      <rPr>
        <b/>
        <sz val="10"/>
        <color theme="1"/>
        <rFont val="Arial Narrow"/>
        <family val="2"/>
      </rPr>
      <t>Desviacion del control</t>
    </r>
    <r>
      <rPr>
        <sz val="10"/>
        <color theme="1"/>
        <rFont val="Arial Narrow"/>
        <family val="2"/>
      </rPr>
      <t xml:space="preserve">
Solicitar la informacion para analizarla e incluirla en el mapa de riesgos </t>
    </r>
  </si>
  <si>
    <r>
      <t xml:space="preserve">El lider del proceso realizar seguimiento o monitoreo de riesgos
</t>
    </r>
    <r>
      <rPr>
        <b/>
        <sz val="10"/>
        <color theme="1"/>
        <rFont val="Arial Narrow"/>
        <family val="2"/>
      </rPr>
      <t xml:space="preserve">Desviacion del control 
</t>
    </r>
    <r>
      <rPr>
        <sz val="10"/>
        <color theme="1"/>
        <rFont val="Arial Narrow"/>
        <family val="2"/>
      </rPr>
      <t xml:space="preserve">Solicitar los eguimientos que realizan desde planeacion </t>
    </r>
  </si>
  <si>
    <r>
      <t xml:space="preserve">El lider del proceso Solicitar los insumos, consolidar y validar la información para elaborar el informe de revisión por la dirección.
</t>
    </r>
    <r>
      <rPr>
        <b/>
        <sz val="10"/>
        <rFont val="Arial Narrow"/>
        <family val="2"/>
      </rPr>
      <t xml:space="preserve">Desviacion del control
</t>
    </r>
    <r>
      <rPr>
        <sz val="10"/>
        <color theme="1"/>
        <rFont val="Arial Narrow"/>
        <family val="2"/>
      </rPr>
      <t xml:space="preserve">
</t>
    </r>
  </si>
  <si>
    <r>
      <rPr>
        <b/>
        <sz val="14"/>
        <rFont val="Arial Narrow"/>
        <family val="2"/>
      </rPr>
      <t>LIDER DEL PROCESO:</t>
    </r>
    <r>
      <rPr>
        <sz val="14"/>
        <rFont val="Arial Narrow"/>
        <family val="2"/>
      </rPr>
      <t xml:space="preserve"> Anay Pinto Valencia</t>
    </r>
  </si>
  <si>
    <t xml:space="preserve">Los mapas publicados en el Portal Web Institucional de la Entidad, se encuentran con el debido seguimiento de la segunda linea de defensa, la cual presenta las observaciones y evidencias de cada caso, acción que permite aportar la mitigación del riesgo. </t>
  </si>
  <si>
    <t>Mediante correo electrónico del 12 de octubre se evidencia el envio de las encuestas del servicio prestado, de la cuales para el segundo trimestre 214 encuestas fueron respondidas, en estas los usuarios indican que se debe mejorar en temas como: respuestas oportunas en lineas telefonicas de atencion, respuestas oportunas a solicitudes y para el tecer trimestre 258 personas diligenciaron la encuesta, observando que las solicitudes de mejora van enfocadas a canales de atención más ágiles, respuestaa a tiempo, entre otras, acciones que contribuyen a la mitigación del riesgo identificado.</t>
  </si>
  <si>
    <t>Para la vigencia 2022 se observa la publicación del informe de revisión por la Dirección en el mes de octubre, publicado en el portal web Institucional, micrositio de Calidad, a través del cual algunas de las oportunidades de mejora fueron incluidas en el plan de acción en procesos como: Direccionamiento Institucional y la  Vicerrectoria Administrativa y Financiera, estos fueron priorizados en el Comite Institcional de Gestion y Desempeño para 2023. Asi mismo, se observa el análisis de contexto, necesidades de las partes Interesadas, Aspectos ambientales significativos, información sobre el desempeño y la eficacia del SGI, cumplimiento de objetivos de los sistemas de gestion que maneja la Entidad como son Calidad, SST, Seguridad de la Información y Ambiental, adicionamlente se observa el desempeño de los procesos y conformidad de los productos y servicios, las no conformidades, acciones correctivas y los incidentes, entre otras, acción que debe ser fortalecida en el cumplimiento de tiempos para la entrega del informe y mitigar la materialización del riesgo identificado.</t>
  </si>
  <si>
    <t>Mediante el seguimiento realizado, se observó que para el 29 de septiembre no fue posible realizar la auditoria de SST, la cual se ejecutará a finales noviembre, observando la materialización del riesgo debido a que no fue ejecutado el Plan Anual de Auditoria y tampoco fue presentada la modificacion ante el Comite Institucional de Gestion y Desempeño, por lo que debe ser reportado a dicho comite para que se tomen las acciones pertinentes de mejora.</t>
  </si>
  <si>
    <t>A partir del seguimiento realizado, se evidenció que fueron ingresadas las no conformidades de los proceso: adquisiciones- PM, seguridad de la informacion-PM, Gestion IT-PM, IBTI-PM,  para Extensión y Proyeccion -PM, Gestion Financiera y SST corresponden a no conformidades identificadas en la vigencia 2022, quedando pendiente Talento Humano 2023, los cuales se encuentran en ejecución y seguimiento por parte de los líderes de proceso,  la fecha se observa que se encuentran informes pendientes de entrega lo que genera la materialización del riesgo idenntificado, por lo que debe ser reportado a dicho comite para que se tomen las acciones pertinentes de mejora.</t>
  </si>
  <si>
    <t>A partir del seguimiento se evidenció el acompañamiento parte de la profesional de calidad en el mes de septiembre a los procesos,  de los cuales se ajustaron: Talento Humano, Seguridda y Salud en el Trabajo, Gestion Informática y Telecomunicaciones, Adquisiciones, Recursos Físicos, Gestión Jurídica, Seguridad de la Informacion , Gestión Financiera, Extensión Y proyeccion social, Docencia PES, Control Disciplinario, Control Intero, Calidad, Bienestar, Autoevaluación yGestion Ambiental, quedando pendientes por publicar con el ajuste realizado los procesos de Investigación, Docencia  IBTI, Gestion Documental y  Direccionamiento Institucional, control que requiere ser fortalecido debido a que debe ser ejecutada desde inicio de vigencia para una correcta identificación del riesgos y controles que mitiguen los riesgos identificados por cada uno de los procesos.</t>
  </si>
  <si>
    <t>Fecha de actualización 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</si>
</sst>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b/>
      <sz val="10"/>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40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0" xfId="0" applyFont="1" applyBorder="1" applyAlignment="1">
      <alignment horizontal="center" vertical="center" wrapText="1"/>
    </xf>
    <xf numFmtId="0" fontId="64" fillId="0" borderId="70" xfId="0" applyFont="1" applyBorder="1" applyAlignment="1">
      <alignment vertical="center" wrapText="1"/>
    </xf>
    <xf numFmtId="0" fontId="1" fillId="0" borderId="2" xfId="0" applyFont="1" applyBorder="1" applyAlignment="1">
      <alignment horizontal="center" vertical="center"/>
    </xf>
    <xf numFmtId="0" fontId="58" fillId="0" borderId="64"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57" fillId="0" borderId="57" xfId="0" applyFont="1" applyBorder="1" applyAlignment="1" applyProtection="1">
      <alignment horizontal="center" vertical="center"/>
      <protection locked="0"/>
    </xf>
    <xf numFmtId="0" fontId="56" fillId="0" borderId="63" xfId="0" applyFont="1" applyBorder="1" applyAlignment="1">
      <alignment horizontal="left" vertical="center"/>
    </xf>
    <xf numFmtId="0" fontId="56" fillId="0" borderId="57" xfId="0" applyFont="1" applyBorder="1" applyAlignment="1">
      <alignment horizontal="left" vertical="center"/>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center" vertical="center" wrapText="1"/>
      <protection locked="0"/>
    </xf>
    <xf numFmtId="0" fontId="0" fillId="0" borderId="0" xfId="0" applyAlignment="1">
      <alignment horizontal="center" vertical="center"/>
    </xf>
    <xf numFmtId="9" fontId="1" fillId="0" borderId="21" xfId="1" applyFont="1" applyBorder="1" applyAlignment="1">
      <alignment horizontal="center" vertical="top" wrapText="1"/>
    </xf>
    <xf numFmtId="0" fontId="1" fillId="0" borderId="21" xfId="0" applyFont="1" applyBorder="1" applyAlignment="1" applyProtection="1">
      <alignment horizontal="left" vertical="center" wrapText="1"/>
      <protection locked="0"/>
    </xf>
    <xf numFmtId="0" fontId="4" fillId="0" borderId="71" xfId="0" applyFont="1" applyBorder="1" applyAlignment="1" applyProtection="1">
      <alignment vertical="top" textRotation="90"/>
      <protection hidden="1"/>
    </xf>
    <xf numFmtId="0" fontId="57" fillId="0" borderId="57" xfId="0" applyFont="1" applyBorder="1" applyAlignment="1" applyProtection="1">
      <alignment vertical="center"/>
      <protection locked="0"/>
    </xf>
    <xf numFmtId="9" fontId="1" fillId="0" borderId="21" xfId="0" applyNumberFormat="1" applyFont="1" applyBorder="1" applyAlignment="1" applyProtection="1">
      <alignment vertical="center"/>
      <protection hidden="1"/>
    </xf>
    <xf numFmtId="9" fontId="1" fillId="0" borderId="21" xfId="0" applyNumberFormat="1" applyFont="1" applyBorder="1" applyAlignment="1" applyProtection="1">
      <alignment vertical="top"/>
      <protection hidden="1"/>
    </xf>
    <xf numFmtId="0" fontId="1" fillId="0" borderId="21" xfId="0" applyFont="1" applyBorder="1" applyAlignment="1" applyProtection="1">
      <alignment vertical="center" wrapText="1"/>
      <protection locked="0"/>
    </xf>
    <xf numFmtId="0" fontId="1" fillId="0" borderId="21" xfId="0" applyFont="1" applyBorder="1" applyAlignment="1" applyProtection="1">
      <alignment vertical="center"/>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left" vertical="center"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 fillId="0" borderId="22" xfId="0" applyFont="1" applyBorder="1" applyAlignment="1" applyProtection="1">
      <alignment vertical="center" wrapText="1"/>
      <protection locked="0"/>
    </xf>
    <xf numFmtId="0" fontId="1" fillId="0" borderId="22" xfId="0" applyFont="1" applyBorder="1" applyAlignment="1" applyProtection="1">
      <alignment vertical="top" wrapText="1"/>
      <protection locked="0"/>
    </xf>
    <xf numFmtId="0" fontId="1" fillId="0" borderId="21" xfId="0" applyFont="1" applyBorder="1" applyAlignment="1" applyProtection="1">
      <alignment vertical="top" wrapText="1"/>
      <protection locked="0"/>
    </xf>
    <xf numFmtId="0" fontId="1" fillId="0" borderId="22" xfId="0" applyFont="1" applyBorder="1" applyAlignment="1">
      <alignment vertical="center" wrapText="1"/>
    </xf>
    <xf numFmtId="0" fontId="1" fillId="0" borderId="21" xfId="0" applyFont="1" applyBorder="1" applyAlignment="1">
      <alignmen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4" fillId="0" borderId="70" xfId="0" applyFont="1" applyBorder="1" applyAlignment="1">
      <alignment horizontal="center" vertical="center" wrapText="1"/>
    </xf>
    <xf numFmtId="0" fontId="65" fillId="0" borderId="70" xfId="0" applyFont="1" applyBorder="1" applyAlignment="1">
      <alignment horizontal="center" vertical="center" wrapText="1"/>
    </xf>
    <xf numFmtId="0" fontId="48" fillId="0" borderId="68" xfId="0" applyFont="1" applyBorder="1" applyAlignment="1">
      <alignment horizontal="left" vertical="center" wrapText="1"/>
    </xf>
    <xf numFmtId="0" fontId="48" fillId="0" borderId="67" xfId="0" applyFont="1" applyBorder="1" applyAlignment="1">
      <alignment horizontal="left" vertical="center" wrapText="1"/>
    </xf>
    <xf numFmtId="0" fontId="48" fillId="0" borderId="69" xfId="0" applyFont="1" applyBorder="1" applyAlignment="1">
      <alignment horizontal="left" vertical="center" wrapText="1"/>
    </xf>
    <xf numFmtId="0" fontId="60" fillId="7" borderId="64"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1" fillId="0" borderId="7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3" fillId="0" borderId="21" xfId="0" applyFont="1" applyBorder="1" applyAlignment="1">
      <alignment horizontal="left" vertical="center" wrapText="1"/>
    </xf>
    <xf numFmtId="9" fontId="1" fillId="0" borderId="21" xfId="0" applyNumberFormat="1" applyFont="1" applyBorder="1" applyAlignment="1" applyProtection="1">
      <alignment horizontal="center" vertical="top" wrapText="1"/>
      <protection hidden="1"/>
    </xf>
    <xf numFmtId="9" fontId="1" fillId="0" borderId="71"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0" fontId="4" fillId="0" borderId="7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1" fillId="0" borderId="71" xfId="0" applyFont="1" applyBorder="1" applyAlignment="1" applyProtection="1">
      <alignment horizontal="center" vertical="top" textRotation="90"/>
      <protection locked="0"/>
    </xf>
    <xf numFmtId="0" fontId="1" fillId="0" borderId="22" xfId="0" applyFont="1" applyBorder="1" applyAlignment="1" applyProtection="1">
      <alignment horizontal="center" vertical="top" textRotation="90"/>
      <protection locked="0"/>
    </xf>
    <xf numFmtId="0" fontId="1" fillId="0" borderId="7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56" fillId="0" borderId="21" xfId="0" applyFont="1" applyBorder="1" applyAlignment="1">
      <alignment horizontal="left" vertical="center"/>
    </xf>
    <xf numFmtId="0" fontId="66" fillId="0" borderId="68" xfId="0" applyFont="1" applyBorder="1" applyAlignment="1">
      <alignment horizontal="left" vertical="center"/>
    </xf>
    <xf numFmtId="0" fontId="66" fillId="0" borderId="67" xfId="0" applyFont="1" applyBorder="1" applyAlignment="1">
      <alignment horizontal="left" vertical="center"/>
    </xf>
    <xf numFmtId="0" fontId="66" fillId="0" borderId="69" xfId="0" applyFont="1" applyBorder="1" applyAlignment="1">
      <alignment horizontal="left" vertical="center"/>
    </xf>
    <xf numFmtId="0" fontId="60" fillId="7" borderId="21" xfId="0" applyFont="1" applyFill="1" applyBorder="1" applyAlignment="1">
      <alignment vertical="center" textRotation="90" wrapText="1"/>
    </xf>
    <xf numFmtId="0" fontId="58" fillId="0" borderId="21" xfId="0" applyFont="1" applyBorder="1" applyAlignment="1" applyProtection="1">
      <alignment horizontal="center" wrapText="1"/>
      <protection locked="0"/>
    </xf>
    <xf numFmtId="0" fontId="57" fillId="0" borderId="21" xfId="0" applyFont="1" applyBorder="1" applyAlignment="1" applyProtection="1">
      <alignment horizontal="center" vertical="center"/>
      <protection locked="0"/>
    </xf>
    <xf numFmtId="0" fontId="59" fillId="7" borderId="68" xfId="0" applyFont="1" applyFill="1" applyBorder="1" applyAlignment="1">
      <alignment horizontal="center" vertical="center"/>
    </xf>
    <xf numFmtId="0" fontId="59" fillId="7" borderId="69" xfId="0" applyFont="1" applyFill="1" applyBorder="1" applyAlignment="1">
      <alignment horizontal="center" vertical="center"/>
    </xf>
    <xf numFmtId="0" fontId="4" fillId="0" borderId="71"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14" fontId="1" fillId="0" borderId="71" xfId="0" applyNumberFormat="1"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9" fontId="1" fillId="0" borderId="71"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60" fillId="7" borderId="21" xfId="0" applyFont="1" applyFill="1" applyBorder="1" applyAlignment="1">
      <alignment horizontal="center" vertical="center" textRotation="90"/>
    </xf>
    <xf numFmtId="0" fontId="60" fillId="7" borderId="71" xfId="0" applyFont="1" applyFill="1" applyBorder="1" applyAlignment="1">
      <alignment horizontal="center" vertical="center" wrapText="1"/>
    </xf>
    <xf numFmtId="0" fontId="60" fillId="7" borderId="22" xfId="0" applyFont="1" applyFill="1" applyBorder="1" applyAlignment="1">
      <alignment horizontal="center" vertical="center" wrapText="1"/>
    </xf>
    <xf numFmtId="14" fontId="1" fillId="0" borderId="71" xfId="0" applyNumberFormat="1" applyFont="1" applyBorder="1" applyAlignment="1" applyProtection="1">
      <alignment horizontal="right" vertical="center" wrapText="1"/>
      <protection locked="0"/>
    </xf>
    <xf numFmtId="0" fontId="1" fillId="0" borderId="22" xfId="0" applyFont="1" applyBorder="1" applyAlignment="1" applyProtection="1">
      <alignment horizontal="right" vertical="center" wrapText="1"/>
      <protection locked="0"/>
    </xf>
    <xf numFmtId="14" fontId="1" fillId="0" borderId="71" xfId="0" applyNumberFormat="1" applyFont="1" applyBorder="1" applyAlignment="1" applyProtection="1">
      <alignment horizontal="center" vertical="center"/>
      <protection locked="0"/>
    </xf>
    <xf numFmtId="14" fontId="1" fillId="0" borderId="22" xfId="0" applyNumberFormat="1" applyFont="1" applyBorder="1" applyAlignment="1" applyProtection="1">
      <alignment horizontal="center" vertical="center"/>
      <protection locked="0"/>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53">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18899</xdr:colOff>
      <xdr:row>0</xdr:row>
      <xdr:rowOff>0</xdr:rowOff>
    </xdr:from>
    <xdr:to>
      <xdr:col>3</xdr:col>
      <xdr:colOff>141173</xdr:colOff>
      <xdr:row>3</xdr:row>
      <xdr:rowOff>268363</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060" y="0"/>
          <a:ext cx="1750029" cy="948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deaccion\OneDrive%20-%20Escuela%20Tecnologica%20Instituto%20Tecnico%20Central\A.%20Vigencia%202022\PAAC%202022\2&#186;%20L&#204;NEA%20DE%20DEFENCSA\GESTI&#210;N%20AMBI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2" dataDxfId="51">
  <autoFilter ref="B209:C219" xr:uid="{00000000-0009-0000-0100-000001000000}"/>
  <tableColumns count="2">
    <tableColumn id="1" xr3:uid="{00000000-0010-0000-0000-000001000000}" name="Criterios" dataDxfId="50"/>
    <tableColumn id="2" xr3:uid="{00000000-0010-0000-0000-000002000000}" name="Subcriterios" dataDxfId="49"/>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9"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8" t="s">
        <v>163</v>
      </c>
      <c r="C2" s="179"/>
      <c r="D2" s="179"/>
      <c r="E2" s="179"/>
      <c r="F2" s="179"/>
      <c r="G2" s="179"/>
      <c r="H2" s="180"/>
    </row>
    <row r="3" spans="2:8" x14ac:dyDescent="0.25">
      <c r="B3" s="71"/>
      <c r="C3" s="72"/>
      <c r="D3" s="72"/>
      <c r="E3" s="72"/>
      <c r="F3" s="72"/>
      <c r="G3" s="72"/>
      <c r="H3" s="73"/>
    </row>
    <row r="4" spans="2:8" ht="63" customHeight="1" x14ac:dyDescent="0.25">
      <c r="B4" s="181" t="s">
        <v>206</v>
      </c>
      <c r="C4" s="182"/>
      <c r="D4" s="182"/>
      <c r="E4" s="182"/>
      <c r="F4" s="182"/>
      <c r="G4" s="182"/>
      <c r="H4" s="183"/>
    </row>
    <row r="5" spans="2:8" ht="63" customHeight="1" x14ac:dyDescent="0.25">
      <c r="B5" s="184"/>
      <c r="C5" s="185"/>
      <c r="D5" s="185"/>
      <c r="E5" s="185"/>
      <c r="F5" s="185"/>
      <c r="G5" s="185"/>
      <c r="H5" s="186"/>
    </row>
    <row r="6" spans="2:8" ht="16.5" x14ac:dyDescent="0.25">
      <c r="B6" s="187" t="s">
        <v>161</v>
      </c>
      <c r="C6" s="188"/>
      <c r="D6" s="188"/>
      <c r="E6" s="188"/>
      <c r="F6" s="188"/>
      <c r="G6" s="188"/>
      <c r="H6" s="189"/>
    </row>
    <row r="7" spans="2:8" ht="95.25" customHeight="1" x14ac:dyDescent="0.25">
      <c r="B7" s="197" t="s">
        <v>166</v>
      </c>
      <c r="C7" s="198"/>
      <c r="D7" s="198"/>
      <c r="E7" s="198"/>
      <c r="F7" s="198"/>
      <c r="G7" s="198"/>
      <c r="H7" s="199"/>
    </row>
    <row r="8" spans="2:8" ht="16.5" x14ac:dyDescent="0.25">
      <c r="B8" s="107"/>
      <c r="C8" s="108"/>
      <c r="D8" s="108"/>
      <c r="E8" s="108"/>
      <c r="F8" s="108"/>
      <c r="G8" s="108"/>
      <c r="H8" s="109"/>
    </row>
    <row r="9" spans="2:8" ht="16.5" customHeight="1" x14ac:dyDescent="0.25">
      <c r="B9" s="190" t="s">
        <v>199</v>
      </c>
      <c r="C9" s="191"/>
      <c r="D9" s="191"/>
      <c r="E9" s="191"/>
      <c r="F9" s="191"/>
      <c r="G9" s="191"/>
      <c r="H9" s="192"/>
    </row>
    <row r="10" spans="2:8" ht="44.25" customHeight="1" x14ac:dyDescent="0.25">
      <c r="B10" s="190"/>
      <c r="C10" s="191"/>
      <c r="D10" s="191"/>
      <c r="E10" s="191"/>
      <c r="F10" s="191"/>
      <c r="G10" s="191"/>
      <c r="H10" s="192"/>
    </row>
    <row r="11" spans="2:8" ht="15.75" thickBot="1" x14ac:dyDescent="0.3">
      <c r="B11" s="96"/>
      <c r="C11" s="99"/>
      <c r="D11" s="104"/>
      <c r="E11" s="105"/>
      <c r="F11" s="105"/>
      <c r="G11" s="106"/>
      <c r="H11" s="100"/>
    </row>
    <row r="12" spans="2:8" ht="15.75" thickTop="1" x14ac:dyDescent="0.25">
      <c r="B12" s="96"/>
      <c r="C12" s="193" t="s">
        <v>162</v>
      </c>
      <c r="D12" s="194"/>
      <c r="E12" s="195" t="s">
        <v>200</v>
      </c>
      <c r="F12" s="196"/>
      <c r="G12" s="99"/>
      <c r="H12" s="100"/>
    </row>
    <row r="13" spans="2:8" ht="35.25" customHeight="1" x14ac:dyDescent="0.25">
      <c r="B13" s="96"/>
      <c r="C13" s="165" t="s">
        <v>193</v>
      </c>
      <c r="D13" s="166"/>
      <c r="E13" s="167" t="s">
        <v>198</v>
      </c>
      <c r="F13" s="168"/>
      <c r="G13" s="99"/>
      <c r="H13" s="100"/>
    </row>
    <row r="14" spans="2:8" ht="17.25" customHeight="1" x14ac:dyDescent="0.25">
      <c r="B14" s="96"/>
      <c r="C14" s="165" t="s">
        <v>194</v>
      </c>
      <c r="D14" s="166"/>
      <c r="E14" s="167" t="s">
        <v>196</v>
      </c>
      <c r="F14" s="168"/>
      <c r="G14" s="99"/>
      <c r="H14" s="100"/>
    </row>
    <row r="15" spans="2:8" ht="19.5" customHeight="1" x14ac:dyDescent="0.25">
      <c r="B15" s="96"/>
      <c r="C15" s="165" t="s">
        <v>195</v>
      </c>
      <c r="D15" s="166"/>
      <c r="E15" s="167" t="s">
        <v>197</v>
      </c>
      <c r="F15" s="168"/>
      <c r="G15" s="99"/>
      <c r="H15" s="100"/>
    </row>
    <row r="16" spans="2:8" ht="69.75" customHeight="1" x14ac:dyDescent="0.25">
      <c r="B16" s="96"/>
      <c r="C16" s="165" t="s">
        <v>164</v>
      </c>
      <c r="D16" s="166"/>
      <c r="E16" s="167" t="s">
        <v>165</v>
      </c>
      <c r="F16" s="168"/>
      <c r="G16" s="99"/>
      <c r="H16" s="100"/>
    </row>
    <row r="17" spans="2:8" ht="34.5" customHeight="1" x14ac:dyDescent="0.25">
      <c r="B17" s="96"/>
      <c r="C17" s="169" t="s">
        <v>2</v>
      </c>
      <c r="D17" s="170"/>
      <c r="E17" s="161" t="s">
        <v>207</v>
      </c>
      <c r="F17" s="162"/>
      <c r="G17" s="99"/>
      <c r="H17" s="100"/>
    </row>
    <row r="18" spans="2:8" ht="27.75" customHeight="1" x14ac:dyDescent="0.25">
      <c r="B18" s="96"/>
      <c r="C18" s="169" t="s">
        <v>3</v>
      </c>
      <c r="D18" s="170"/>
      <c r="E18" s="161" t="s">
        <v>208</v>
      </c>
      <c r="F18" s="162"/>
      <c r="G18" s="99"/>
      <c r="H18" s="100"/>
    </row>
    <row r="19" spans="2:8" ht="28.5" customHeight="1" x14ac:dyDescent="0.25">
      <c r="B19" s="96"/>
      <c r="C19" s="169" t="s">
        <v>41</v>
      </c>
      <c r="D19" s="170"/>
      <c r="E19" s="161" t="s">
        <v>209</v>
      </c>
      <c r="F19" s="162"/>
      <c r="G19" s="99"/>
      <c r="H19" s="100"/>
    </row>
    <row r="20" spans="2:8" ht="72.75" customHeight="1" x14ac:dyDescent="0.25">
      <c r="B20" s="96"/>
      <c r="C20" s="169" t="s">
        <v>1</v>
      </c>
      <c r="D20" s="170"/>
      <c r="E20" s="161" t="s">
        <v>210</v>
      </c>
      <c r="F20" s="162"/>
      <c r="G20" s="99"/>
      <c r="H20" s="100"/>
    </row>
    <row r="21" spans="2:8" ht="64.5" customHeight="1" x14ac:dyDescent="0.25">
      <c r="B21" s="96"/>
      <c r="C21" s="169" t="s">
        <v>49</v>
      </c>
      <c r="D21" s="170"/>
      <c r="E21" s="161" t="s">
        <v>168</v>
      </c>
      <c r="F21" s="162"/>
      <c r="G21" s="99"/>
      <c r="H21" s="100"/>
    </row>
    <row r="22" spans="2:8" ht="71.25" customHeight="1" x14ac:dyDescent="0.25">
      <c r="B22" s="96"/>
      <c r="C22" s="169" t="s">
        <v>167</v>
      </c>
      <c r="D22" s="170"/>
      <c r="E22" s="161" t="s">
        <v>169</v>
      </c>
      <c r="F22" s="162"/>
      <c r="G22" s="99"/>
      <c r="H22" s="100"/>
    </row>
    <row r="23" spans="2:8" ht="55.5" customHeight="1" x14ac:dyDescent="0.25">
      <c r="B23" s="96"/>
      <c r="C23" s="163" t="s">
        <v>170</v>
      </c>
      <c r="D23" s="164"/>
      <c r="E23" s="161" t="s">
        <v>171</v>
      </c>
      <c r="F23" s="162"/>
      <c r="G23" s="99"/>
      <c r="H23" s="100"/>
    </row>
    <row r="24" spans="2:8" ht="42" customHeight="1" x14ac:dyDescent="0.25">
      <c r="B24" s="96"/>
      <c r="C24" s="163" t="s">
        <v>47</v>
      </c>
      <c r="D24" s="164"/>
      <c r="E24" s="161" t="s">
        <v>172</v>
      </c>
      <c r="F24" s="162"/>
      <c r="G24" s="99"/>
      <c r="H24" s="100"/>
    </row>
    <row r="25" spans="2:8" ht="59.25" customHeight="1" x14ac:dyDescent="0.25">
      <c r="B25" s="96"/>
      <c r="C25" s="163" t="s">
        <v>160</v>
      </c>
      <c r="D25" s="164"/>
      <c r="E25" s="161" t="s">
        <v>173</v>
      </c>
      <c r="F25" s="162"/>
      <c r="G25" s="99"/>
      <c r="H25" s="100"/>
    </row>
    <row r="26" spans="2:8" ht="23.25" customHeight="1" x14ac:dyDescent="0.25">
      <c r="B26" s="96"/>
      <c r="C26" s="163" t="s">
        <v>12</v>
      </c>
      <c r="D26" s="164"/>
      <c r="E26" s="161" t="s">
        <v>174</v>
      </c>
      <c r="F26" s="162"/>
      <c r="G26" s="99"/>
      <c r="H26" s="100"/>
    </row>
    <row r="27" spans="2:8" ht="30.75" customHeight="1" x14ac:dyDescent="0.25">
      <c r="B27" s="96"/>
      <c r="C27" s="163" t="s">
        <v>178</v>
      </c>
      <c r="D27" s="164"/>
      <c r="E27" s="161" t="s">
        <v>175</v>
      </c>
      <c r="F27" s="162"/>
      <c r="G27" s="99"/>
      <c r="H27" s="100"/>
    </row>
    <row r="28" spans="2:8" ht="35.25" customHeight="1" x14ac:dyDescent="0.25">
      <c r="B28" s="96"/>
      <c r="C28" s="163" t="s">
        <v>179</v>
      </c>
      <c r="D28" s="164"/>
      <c r="E28" s="161" t="s">
        <v>176</v>
      </c>
      <c r="F28" s="162"/>
      <c r="G28" s="99"/>
      <c r="H28" s="100"/>
    </row>
    <row r="29" spans="2:8" ht="33" customHeight="1" x14ac:dyDescent="0.25">
      <c r="B29" s="96"/>
      <c r="C29" s="163" t="s">
        <v>179</v>
      </c>
      <c r="D29" s="164"/>
      <c r="E29" s="161" t="s">
        <v>176</v>
      </c>
      <c r="F29" s="162"/>
      <c r="G29" s="99"/>
      <c r="H29" s="100"/>
    </row>
    <row r="30" spans="2:8" ht="30" customHeight="1" x14ac:dyDescent="0.25">
      <c r="B30" s="96"/>
      <c r="C30" s="163" t="s">
        <v>180</v>
      </c>
      <c r="D30" s="164"/>
      <c r="E30" s="161" t="s">
        <v>177</v>
      </c>
      <c r="F30" s="162"/>
      <c r="G30" s="99"/>
      <c r="H30" s="100"/>
    </row>
    <row r="31" spans="2:8" ht="35.25" customHeight="1" x14ac:dyDescent="0.25">
      <c r="B31" s="96"/>
      <c r="C31" s="163" t="s">
        <v>181</v>
      </c>
      <c r="D31" s="164"/>
      <c r="E31" s="161" t="s">
        <v>182</v>
      </c>
      <c r="F31" s="162"/>
      <c r="G31" s="99"/>
      <c r="H31" s="100"/>
    </row>
    <row r="32" spans="2:8" ht="31.5" customHeight="1" x14ac:dyDescent="0.25">
      <c r="B32" s="96"/>
      <c r="C32" s="163" t="s">
        <v>183</v>
      </c>
      <c r="D32" s="164"/>
      <c r="E32" s="161" t="s">
        <v>184</v>
      </c>
      <c r="F32" s="162"/>
      <c r="G32" s="99"/>
      <c r="H32" s="100"/>
    </row>
    <row r="33" spans="2:8" ht="35.25" customHeight="1" x14ac:dyDescent="0.25">
      <c r="B33" s="96"/>
      <c r="C33" s="163" t="s">
        <v>185</v>
      </c>
      <c r="D33" s="164"/>
      <c r="E33" s="161" t="s">
        <v>186</v>
      </c>
      <c r="F33" s="162"/>
      <c r="G33" s="99"/>
      <c r="H33" s="100"/>
    </row>
    <row r="34" spans="2:8" ht="59.25" customHeight="1" x14ac:dyDescent="0.25">
      <c r="B34" s="96"/>
      <c r="C34" s="163" t="s">
        <v>187</v>
      </c>
      <c r="D34" s="164"/>
      <c r="E34" s="161" t="s">
        <v>188</v>
      </c>
      <c r="F34" s="162"/>
      <c r="G34" s="99"/>
      <c r="H34" s="100"/>
    </row>
    <row r="35" spans="2:8" ht="29.25" customHeight="1" x14ac:dyDescent="0.25">
      <c r="B35" s="96"/>
      <c r="C35" s="163" t="s">
        <v>29</v>
      </c>
      <c r="D35" s="164"/>
      <c r="E35" s="161" t="s">
        <v>189</v>
      </c>
      <c r="F35" s="162"/>
      <c r="G35" s="99"/>
      <c r="H35" s="100"/>
    </row>
    <row r="36" spans="2:8" ht="82.5" customHeight="1" x14ac:dyDescent="0.25">
      <c r="B36" s="96"/>
      <c r="C36" s="163" t="s">
        <v>191</v>
      </c>
      <c r="D36" s="164"/>
      <c r="E36" s="161" t="s">
        <v>190</v>
      </c>
      <c r="F36" s="162"/>
      <c r="G36" s="99"/>
      <c r="H36" s="100"/>
    </row>
    <row r="37" spans="2:8" ht="46.5" customHeight="1" x14ac:dyDescent="0.25">
      <c r="B37" s="96"/>
      <c r="C37" s="163" t="s">
        <v>38</v>
      </c>
      <c r="D37" s="164"/>
      <c r="E37" s="161" t="s">
        <v>192</v>
      </c>
      <c r="F37" s="162"/>
      <c r="G37" s="99"/>
      <c r="H37" s="100"/>
    </row>
    <row r="38" spans="2:8" ht="6.75" customHeight="1" thickBot="1" x14ac:dyDescent="0.3">
      <c r="B38" s="96"/>
      <c r="C38" s="174"/>
      <c r="D38" s="175"/>
      <c r="E38" s="176"/>
      <c r="F38" s="177"/>
      <c r="G38" s="99"/>
      <c r="H38" s="100"/>
    </row>
    <row r="39" spans="2:8" ht="15.75" thickTop="1" x14ac:dyDescent="0.25">
      <c r="B39" s="96"/>
      <c r="C39" s="97"/>
      <c r="D39" s="97"/>
      <c r="E39" s="98"/>
      <c r="F39" s="98"/>
      <c r="G39" s="99"/>
      <c r="H39" s="100"/>
    </row>
    <row r="40" spans="2:8" ht="21" customHeight="1" x14ac:dyDescent="0.25">
      <c r="B40" s="171" t="s">
        <v>201</v>
      </c>
      <c r="C40" s="172"/>
      <c r="D40" s="172"/>
      <c r="E40" s="172"/>
      <c r="F40" s="172"/>
      <c r="G40" s="172"/>
      <c r="H40" s="173"/>
    </row>
    <row r="41" spans="2:8" ht="20.25" customHeight="1" x14ac:dyDescent="0.25">
      <c r="B41" s="171" t="s">
        <v>202</v>
      </c>
      <c r="C41" s="172"/>
      <c r="D41" s="172"/>
      <c r="E41" s="172"/>
      <c r="F41" s="172"/>
      <c r="G41" s="172"/>
      <c r="H41" s="173"/>
    </row>
    <row r="42" spans="2:8" ht="20.25" customHeight="1" x14ac:dyDescent="0.25">
      <c r="B42" s="171" t="s">
        <v>203</v>
      </c>
      <c r="C42" s="172"/>
      <c r="D42" s="172"/>
      <c r="E42" s="172"/>
      <c r="F42" s="172"/>
      <c r="G42" s="172"/>
      <c r="H42" s="173"/>
    </row>
    <row r="43" spans="2:8" ht="20.25" customHeight="1" x14ac:dyDescent="0.25">
      <c r="B43" s="171" t="s">
        <v>204</v>
      </c>
      <c r="C43" s="172"/>
      <c r="D43" s="172"/>
      <c r="E43" s="172"/>
      <c r="F43" s="172"/>
      <c r="G43" s="172"/>
      <c r="H43" s="173"/>
    </row>
    <row r="44" spans="2:8" x14ac:dyDescent="0.25">
      <c r="B44" s="171" t="s">
        <v>205</v>
      </c>
      <c r="C44" s="172"/>
      <c r="D44" s="172"/>
      <c r="E44" s="172"/>
      <c r="F44" s="172"/>
      <c r="G44" s="172"/>
      <c r="H44" s="173"/>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4"/>
  <sheetViews>
    <sheetView showGridLines="0" tabSelected="1" topLeftCell="E17" zoomScale="80" zoomScaleNormal="80" workbookViewId="0">
      <selection activeCell="K21" sqref="K21:N21"/>
    </sheetView>
  </sheetViews>
  <sheetFormatPr baseColWidth="10" defaultColWidth="11.42578125" defaultRowHeight="16.5" x14ac:dyDescent="0.3"/>
  <cols>
    <col min="1" max="1" width="4.7109375" style="2" customWidth="1"/>
    <col min="2" max="3" width="12" style="2" customWidth="1"/>
    <col min="4" max="4" width="14.140625" style="2" customWidth="1"/>
    <col min="5" max="5" width="29.85546875" style="2" customWidth="1"/>
    <col min="6" max="6" width="24.710937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31" style="1" customWidth="1"/>
    <col min="21" max="21" width="31" style="2"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4" style="4"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48.42578125" style="1" customWidth="1"/>
    <col min="41" max="41" width="16.140625" style="1" customWidth="1"/>
    <col min="42" max="42" width="14.140625" style="1" customWidth="1"/>
    <col min="43" max="43" width="66.28515625" style="1" customWidth="1"/>
    <col min="44" max="45" width="20.7109375" style="1" customWidth="1"/>
    <col min="46" max="46" width="15.42578125" style="1" customWidth="1"/>
    <col min="47" max="47" width="76.5703125" style="1" customWidth="1"/>
    <col min="48" max="48" width="17.28515625" style="1" customWidth="1"/>
    <col min="49" max="16384" width="11.42578125" style="1"/>
  </cols>
  <sheetData>
    <row r="1" spans="1:74" ht="27.75" hidden="1" customHeight="1" x14ac:dyDescent="0.3">
      <c r="A1" s="233"/>
      <c r="B1" s="233"/>
      <c r="C1" s="233"/>
      <c r="D1" s="233"/>
      <c r="E1" s="234" t="s">
        <v>213</v>
      </c>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28" t="s">
        <v>214</v>
      </c>
      <c r="AV1" s="228"/>
    </row>
    <row r="2" spans="1:74" ht="27.75" customHeight="1" x14ac:dyDescent="0.3">
      <c r="A2" s="233"/>
      <c r="B2" s="233"/>
      <c r="C2" s="233"/>
      <c r="D2" s="233"/>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28" t="s">
        <v>221</v>
      </c>
      <c r="AV2" s="228"/>
    </row>
    <row r="3" spans="1:74" ht="27.75" customHeight="1" x14ac:dyDescent="0.3">
      <c r="A3" s="233"/>
      <c r="B3" s="233"/>
      <c r="C3" s="233"/>
      <c r="D3" s="233"/>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28" t="s">
        <v>222</v>
      </c>
      <c r="AV3" s="228"/>
    </row>
    <row r="4" spans="1:74" ht="27.75" customHeight="1" x14ac:dyDescent="0.3">
      <c r="A4" s="233"/>
      <c r="B4" s="233"/>
      <c r="C4" s="233"/>
      <c r="D4" s="233"/>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28" t="s">
        <v>215</v>
      </c>
      <c r="AV4" s="228"/>
    </row>
    <row r="5" spans="1:74" ht="13.9" customHeight="1" x14ac:dyDescent="0.3">
      <c r="A5" s="134"/>
      <c r="B5" s="135"/>
      <c r="C5" s="135"/>
      <c r="D5" s="135"/>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45"/>
      <c r="AH5" s="136"/>
      <c r="AI5" s="136"/>
      <c r="AJ5" s="136"/>
      <c r="AK5" s="136"/>
      <c r="AL5" s="136"/>
      <c r="AM5" s="136"/>
      <c r="AN5" s="136"/>
      <c r="AO5" s="136"/>
      <c r="AP5" s="136"/>
      <c r="AQ5" s="136"/>
      <c r="AR5" s="136"/>
      <c r="AS5" s="136"/>
      <c r="AT5" s="136"/>
      <c r="AU5" s="138"/>
      <c r="AV5" s="137"/>
    </row>
    <row r="6" spans="1:74" ht="26.25" customHeight="1" x14ac:dyDescent="0.3">
      <c r="A6" s="235" t="s">
        <v>42</v>
      </c>
      <c r="B6" s="236"/>
      <c r="C6" s="229" t="s">
        <v>252</v>
      </c>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1"/>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30" customHeight="1" x14ac:dyDescent="0.3">
      <c r="A7" s="235" t="s">
        <v>129</v>
      </c>
      <c r="B7" s="236"/>
      <c r="C7" s="229" t="s">
        <v>253</v>
      </c>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1"/>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24" customHeight="1" x14ac:dyDescent="0.3">
      <c r="A8" s="235" t="s">
        <v>43</v>
      </c>
      <c r="B8" s="236"/>
      <c r="C8" s="229" t="s">
        <v>254</v>
      </c>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1"/>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x14ac:dyDescent="0.3">
      <c r="A9" s="208" t="s">
        <v>138</v>
      </c>
      <c r="B9" s="208"/>
      <c r="C9" s="208"/>
      <c r="D9" s="208"/>
      <c r="E9" s="209"/>
      <c r="F9" s="209"/>
      <c r="G9" s="209"/>
      <c r="H9" s="209"/>
      <c r="I9" s="209"/>
      <c r="J9" s="209"/>
      <c r="K9" s="209"/>
      <c r="L9" s="209" t="s">
        <v>139</v>
      </c>
      <c r="M9" s="209"/>
      <c r="N9" s="209"/>
      <c r="O9" s="209"/>
      <c r="P9" s="209"/>
      <c r="Q9" s="209"/>
      <c r="R9" s="209"/>
      <c r="S9" s="209" t="s">
        <v>140</v>
      </c>
      <c r="T9" s="209"/>
      <c r="U9" s="209"/>
      <c r="V9" s="209"/>
      <c r="W9" s="209"/>
      <c r="X9" s="209"/>
      <c r="Y9" s="209"/>
      <c r="Z9" s="209"/>
      <c r="AA9" s="209"/>
      <c r="AB9" s="209"/>
      <c r="AC9" s="209" t="s">
        <v>141</v>
      </c>
      <c r="AD9" s="209"/>
      <c r="AE9" s="209"/>
      <c r="AF9" s="209"/>
      <c r="AG9" s="209"/>
      <c r="AH9" s="209"/>
      <c r="AI9" s="209"/>
      <c r="AJ9" s="205" t="s">
        <v>34</v>
      </c>
      <c r="AK9" s="206"/>
      <c r="AL9" s="206"/>
      <c r="AM9" s="206"/>
      <c r="AN9" s="206"/>
      <c r="AO9" s="206"/>
      <c r="AP9" s="206"/>
      <c r="AQ9" s="206"/>
      <c r="AR9" s="206"/>
      <c r="AS9" s="206"/>
      <c r="AT9" s="206"/>
      <c r="AU9" s="206"/>
      <c r="AV9" s="206"/>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6.5" customHeight="1" x14ac:dyDescent="0.3">
      <c r="A10" s="244" t="s">
        <v>0</v>
      </c>
      <c r="B10" s="208" t="s">
        <v>13</v>
      </c>
      <c r="C10" s="208" t="s">
        <v>234</v>
      </c>
      <c r="D10" s="208" t="s">
        <v>2</v>
      </c>
      <c r="E10" s="207" t="s">
        <v>3</v>
      </c>
      <c r="F10" s="207" t="s">
        <v>41</v>
      </c>
      <c r="G10" s="208" t="s">
        <v>1</v>
      </c>
      <c r="H10" s="207" t="s">
        <v>49</v>
      </c>
      <c r="I10" s="207" t="s">
        <v>250</v>
      </c>
      <c r="J10" s="207" t="s">
        <v>251</v>
      </c>
      <c r="K10" s="207" t="s">
        <v>134</v>
      </c>
      <c r="L10" s="207" t="s">
        <v>33</v>
      </c>
      <c r="M10" s="208" t="s">
        <v>5</v>
      </c>
      <c r="N10" s="207" t="s">
        <v>86</v>
      </c>
      <c r="O10" s="207" t="s">
        <v>91</v>
      </c>
      <c r="P10" s="207" t="s">
        <v>44</v>
      </c>
      <c r="Q10" s="208" t="s">
        <v>5</v>
      </c>
      <c r="R10" s="207" t="s">
        <v>47</v>
      </c>
      <c r="S10" s="210" t="s">
        <v>11</v>
      </c>
      <c r="T10" s="207" t="s">
        <v>160</v>
      </c>
      <c r="U10" s="207" t="s">
        <v>212</v>
      </c>
      <c r="V10" s="207" t="s">
        <v>12</v>
      </c>
      <c r="W10" s="207" t="s">
        <v>8</v>
      </c>
      <c r="X10" s="207"/>
      <c r="Y10" s="207"/>
      <c r="Z10" s="207"/>
      <c r="AA10" s="207"/>
      <c r="AB10" s="207"/>
      <c r="AC10" s="210" t="s">
        <v>137</v>
      </c>
      <c r="AD10" s="210" t="s">
        <v>45</v>
      </c>
      <c r="AE10" s="210" t="s">
        <v>5</v>
      </c>
      <c r="AF10" s="210" t="s">
        <v>46</v>
      </c>
      <c r="AG10" s="232" t="s">
        <v>5</v>
      </c>
      <c r="AH10" s="210" t="s">
        <v>48</v>
      </c>
      <c r="AI10" s="210" t="s">
        <v>29</v>
      </c>
      <c r="AJ10" s="207" t="s">
        <v>34</v>
      </c>
      <c r="AK10" s="207" t="s">
        <v>35</v>
      </c>
      <c r="AL10" s="207" t="s">
        <v>36</v>
      </c>
      <c r="AM10" s="207" t="s">
        <v>37</v>
      </c>
      <c r="AN10" s="207" t="s">
        <v>223</v>
      </c>
      <c r="AO10" s="207" t="s">
        <v>38</v>
      </c>
      <c r="AP10" s="207" t="s">
        <v>37</v>
      </c>
      <c r="AQ10" s="207" t="s">
        <v>264</v>
      </c>
      <c r="AR10" s="207" t="s">
        <v>38</v>
      </c>
      <c r="AS10" s="245" t="s">
        <v>24</v>
      </c>
      <c r="AT10" s="207" t="s">
        <v>37</v>
      </c>
      <c r="AU10" s="207" t="s">
        <v>224</v>
      </c>
      <c r="AV10" s="207" t="s">
        <v>38</v>
      </c>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s="3" customFormat="1" ht="38.25" customHeight="1" x14ac:dyDescent="0.25">
      <c r="A11" s="244"/>
      <c r="B11" s="208"/>
      <c r="C11" s="208"/>
      <c r="D11" s="208"/>
      <c r="E11" s="207"/>
      <c r="F11" s="207"/>
      <c r="G11" s="208"/>
      <c r="H11" s="207"/>
      <c r="I11" s="207"/>
      <c r="J11" s="207"/>
      <c r="K11" s="207"/>
      <c r="L11" s="207"/>
      <c r="M11" s="208"/>
      <c r="N11" s="207"/>
      <c r="O11" s="207"/>
      <c r="P11" s="208"/>
      <c r="Q11" s="208"/>
      <c r="R11" s="207"/>
      <c r="S11" s="210"/>
      <c r="T11" s="207"/>
      <c r="U11" s="207"/>
      <c r="V11" s="207"/>
      <c r="W11" s="118" t="s">
        <v>13</v>
      </c>
      <c r="X11" s="118" t="s">
        <v>17</v>
      </c>
      <c r="Y11" s="118" t="s">
        <v>28</v>
      </c>
      <c r="Z11" s="118" t="s">
        <v>18</v>
      </c>
      <c r="AA11" s="118" t="s">
        <v>21</v>
      </c>
      <c r="AB11" s="118" t="s">
        <v>24</v>
      </c>
      <c r="AC11" s="210"/>
      <c r="AD11" s="210"/>
      <c r="AE11" s="210"/>
      <c r="AF11" s="210"/>
      <c r="AG11" s="232"/>
      <c r="AH11" s="210"/>
      <c r="AI11" s="210"/>
      <c r="AJ11" s="207"/>
      <c r="AK11" s="207"/>
      <c r="AL11" s="207"/>
      <c r="AM11" s="207"/>
      <c r="AN11" s="207"/>
      <c r="AO11" s="207"/>
      <c r="AP11" s="207"/>
      <c r="AQ11" s="207"/>
      <c r="AR11" s="207"/>
      <c r="AS11" s="246"/>
      <c r="AT11" s="207"/>
      <c r="AU11" s="207"/>
      <c r="AV11" s="207"/>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row>
    <row r="12" spans="1:74" ht="114.75" customHeight="1" x14ac:dyDescent="0.3">
      <c r="A12" s="226">
        <v>1</v>
      </c>
      <c r="B12" s="226" t="s">
        <v>229</v>
      </c>
      <c r="C12" s="226" t="s">
        <v>237</v>
      </c>
      <c r="D12" s="211" t="s">
        <v>131</v>
      </c>
      <c r="E12" s="211" t="s">
        <v>284</v>
      </c>
      <c r="F12" s="211" t="s">
        <v>255</v>
      </c>
      <c r="G12" s="240" t="s">
        <v>261</v>
      </c>
      <c r="H12" s="211" t="s">
        <v>122</v>
      </c>
      <c r="I12" s="211" t="s">
        <v>244</v>
      </c>
      <c r="J12" s="211" t="s">
        <v>248</v>
      </c>
      <c r="K12" s="224">
        <v>200</v>
      </c>
      <c r="L12" s="237" t="str">
        <f>IF(K12&lt;=0,"",IF(K12&lt;=2,"Muy Baja",IF(K12&lt;=24,"Baja",IF(K12&lt;=500,"Media",IF(K12&lt;=5000,"Alta","Muy Alta")))))</f>
        <v>Media</v>
      </c>
      <c r="M12" s="218">
        <f>IF(L12="","",IF(L12="Muy Baja",0.2,IF(L12="Baja",0.4,IF(L12="Media",0.6,IF(L12="Alta",0.8,IF(L12="Muy Alta",1,))))))</f>
        <v>0.6</v>
      </c>
      <c r="N12" s="242" t="s">
        <v>152</v>
      </c>
      <c r="O12" s="217"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237" t="str">
        <f>IF(OR(O12='Tabla Impacto'!$C$11,O12='Tabla Impacto'!$D$11),"Leve",IF(OR(O12='Tabla Impacto'!$C$12,O12='Tabla Impacto'!$D$12),"Menor",IF(OR(O12='Tabla Impacto'!$C$13,O12='Tabla Impacto'!$D$13),"Moderado",IF(OR(O12='Tabla Impacto'!$C$14,O12='Tabla Impacto'!$D$14),"Mayor",IF(OR(O12='Tabla Impacto'!$C$15,O12='Tabla Impacto'!$D$15),"Catastrófico","")))))</f>
        <v>Moderado</v>
      </c>
      <c r="Q12" s="218">
        <f>IF(P12="","",IF(P12="Leve",0.2,IF(P12="Menor",0.4,IF(P12="Moderado",0.6,IF(P12="Mayor",0.8,IF(P12="Catastrófico",1,))))))</f>
        <v>0.6</v>
      </c>
      <c r="R12" s="220"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11">
        <v>1</v>
      </c>
      <c r="T12" s="151" t="s">
        <v>287</v>
      </c>
      <c r="U12" s="151" t="s">
        <v>288</v>
      </c>
      <c r="V12" s="112" t="s">
        <v>4</v>
      </c>
      <c r="W12" s="113" t="s">
        <v>14</v>
      </c>
      <c r="X12" s="113" t="s">
        <v>9</v>
      </c>
      <c r="Y12" s="114" t="str">
        <f t="shared" ref="Y12:Y17" si="0">IF(AND(W12="Preventivo",X12="Automático"),"50%",IF(AND(W12="Preventivo",X12="Manual"),"40%",IF(AND(W12="Detectivo",X12="Automático"),"40%",IF(AND(W12="Detectivo",X12="Manual"),"30%",IF(AND(W12="Correctivo",X12="Automático"),"35%",IF(AND(W12="Correctivo",X12="Manual"),"25%",""))))))</f>
        <v>40%</v>
      </c>
      <c r="Z12" s="113" t="s">
        <v>19</v>
      </c>
      <c r="AA12" s="113" t="s">
        <v>22</v>
      </c>
      <c r="AB12" s="113" t="s">
        <v>118</v>
      </c>
      <c r="AC12" s="115">
        <f t="shared" ref="AC12:AC16" si="1">IFERROR(IF(V12="Probabilidad",(M12-(+M12*Y12)),IF(V12="Impacto",M12,"")),"")</f>
        <v>0.36</v>
      </c>
      <c r="AD12" s="116" t="str">
        <f t="shared" ref="AD12:AD17" si="2">IFERROR(IF(AC12="","",IF(AC12&lt;=0.2,"Muy Baja",IF(AC12&lt;=0.4,"Baja",IF(AC12&lt;=0.6,"Media",IF(AC12&lt;=0.8,"Alta","Muy Alta"))))),"")</f>
        <v>Baja</v>
      </c>
      <c r="AE12" s="117">
        <f t="shared" ref="AE12:AE17" si="3">+AC12</f>
        <v>0.36</v>
      </c>
      <c r="AF12" s="116" t="str">
        <f t="shared" ref="AF12:AF17" si="4">IFERROR(IF(AG12="","",IF(AG12&lt;=0.2,"Leve",IF(AG12&lt;=0.4,"Menor",IF(AG12&lt;=0.6,"Moderado",IF(AG12&lt;=0.8,"Mayor","Catastrófico"))))),"")</f>
        <v>Moderado</v>
      </c>
      <c r="AG12" s="146">
        <f t="shared" ref="AG12:AG16" si="5">IFERROR(IF(V12="Impacto",(Q12-(+Q12*Y12)),IF(V12="Probabilidad",Q12,"")),"")</f>
        <v>0.6</v>
      </c>
      <c r="AH12" s="144" t="str">
        <f t="shared" ref="AH12:AH17" si="6">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222" t="s">
        <v>135</v>
      </c>
      <c r="AJ12" s="211" t="s">
        <v>256</v>
      </c>
      <c r="AK12" s="211" t="s">
        <v>272</v>
      </c>
      <c r="AL12" s="249">
        <v>45229</v>
      </c>
      <c r="AM12" s="249">
        <v>44694</v>
      </c>
      <c r="AN12" s="148" t="s">
        <v>265</v>
      </c>
      <c r="AO12" s="224" t="s">
        <v>40</v>
      </c>
      <c r="AP12" s="247">
        <v>45166</v>
      </c>
      <c r="AQ12" s="148" t="s">
        <v>270</v>
      </c>
      <c r="AR12" s="150" t="s">
        <v>271</v>
      </c>
      <c r="AS12" s="149" t="s">
        <v>273</v>
      </c>
      <c r="AT12" s="239">
        <v>45240</v>
      </c>
      <c r="AU12" s="148" t="s">
        <v>301</v>
      </c>
      <c r="AV12" s="150" t="s">
        <v>39</v>
      </c>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305.25" customHeight="1" x14ac:dyDescent="0.3">
      <c r="A13" s="227"/>
      <c r="B13" s="227"/>
      <c r="C13" s="227"/>
      <c r="D13" s="212"/>
      <c r="E13" s="212"/>
      <c r="F13" s="212"/>
      <c r="G13" s="241"/>
      <c r="H13" s="212"/>
      <c r="I13" s="212"/>
      <c r="J13" s="212"/>
      <c r="K13" s="225"/>
      <c r="L13" s="238"/>
      <c r="M13" s="219"/>
      <c r="N13" s="243"/>
      <c r="O13" s="217">
        <f>IF(NOT(ISERROR(MATCH(N13,_xlfn.ANCHORARRAY(#REF!),0))),#REF!&amp;"Por favor no seleccionar los criterios de impacto",N13)</f>
        <v>0</v>
      </c>
      <c r="P13" s="238"/>
      <c r="Q13" s="219"/>
      <c r="R13" s="221"/>
      <c r="S13" s="111">
        <v>2</v>
      </c>
      <c r="T13" s="139" t="s">
        <v>298</v>
      </c>
      <c r="U13" s="140" t="s">
        <v>289</v>
      </c>
      <c r="V13" s="112" t="s">
        <v>4</v>
      </c>
      <c r="W13" s="113" t="s">
        <v>14</v>
      </c>
      <c r="X13" s="113" t="s">
        <v>9</v>
      </c>
      <c r="Y13" s="114" t="str">
        <f t="shared" si="0"/>
        <v>40%</v>
      </c>
      <c r="Z13" s="113" t="s">
        <v>19</v>
      </c>
      <c r="AA13" s="113" t="s">
        <v>22</v>
      </c>
      <c r="AB13" s="113" t="s">
        <v>118</v>
      </c>
      <c r="AC13" s="142">
        <f>IFERROR(IF(AND(V12="Probabilidad",V13="Probabilidad"),(AE12-(+AE12*Y13)),IF(V13="Probabilidad",(N12-(+N12*Y13)),IF(V13="Impacto",AE12,""))),"")</f>
        <v>0.216</v>
      </c>
      <c r="AD13" s="116" t="str">
        <f t="shared" si="2"/>
        <v>Baja</v>
      </c>
      <c r="AE13" s="117">
        <f t="shared" si="3"/>
        <v>0.216</v>
      </c>
      <c r="AF13" s="116" t="str">
        <f t="shared" si="4"/>
        <v>Moderado</v>
      </c>
      <c r="AG13" s="147">
        <f>IFERROR(IF(AND(V12="Impacto",V13="Impacto"),(AG12-(+AG12*Y13)),IF(V13="Impacto",($M$10-(+$M$10*Y13)),IF(V13="Probabilidad",AG12,""))),"")</f>
        <v>0.6</v>
      </c>
      <c r="AH13" s="144" t="str">
        <f t="shared" si="6"/>
        <v>Moderado</v>
      </c>
      <c r="AI13" s="223"/>
      <c r="AJ13" s="212"/>
      <c r="AK13" s="212"/>
      <c r="AL13" s="250"/>
      <c r="AM13" s="250"/>
      <c r="AN13" s="148" t="s">
        <v>266</v>
      </c>
      <c r="AO13" s="225"/>
      <c r="AP13" s="248"/>
      <c r="AQ13" s="148" t="s">
        <v>275</v>
      </c>
      <c r="AR13" s="150" t="s">
        <v>40</v>
      </c>
      <c r="AS13" s="149" t="s">
        <v>274</v>
      </c>
      <c r="AT13" s="212"/>
      <c r="AU13" s="156" t="s">
        <v>302</v>
      </c>
      <c r="AV13" s="150" t="s">
        <v>39</v>
      </c>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70.25" customHeight="1" x14ac:dyDescent="0.3">
      <c r="A14" s="226">
        <v>2</v>
      </c>
      <c r="B14" s="226" t="s">
        <v>229</v>
      </c>
      <c r="C14" s="226" t="s">
        <v>237</v>
      </c>
      <c r="D14" s="211" t="s">
        <v>131</v>
      </c>
      <c r="E14" s="211" t="s">
        <v>285</v>
      </c>
      <c r="F14" s="211" t="s">
        <v>257</v>
      </c>
      <c r="G14" s="240" t="s">
        <v>262</v>
      </c>
      <c r="H14" s="211" t="s">
        <v>122</v>
      </c>
      <c r="I14" s="211" t="s">
        <v>244</v>
      </c>
      <c r="J14" s="211" t="s">
        <v>248</v>
      </c>
      <c r="K14" s="224">
        <v>30</v>
      </c>
      <c r="L14" s="237" t="str">
        <f>IF(K14&lt;=0,"",IF(K14&lt;=2,"Muy Baja",IF(K14&lt;=24,"Baja",IF(K14&lt;=500,"Media",IF(K14&lt;=5000,"Alta","Muy Alta")))))</f>
        <v>Media</v>
      </c>
      <c r="M14" s="218">
        <f>IF(L14="","",IF(L14="Muy Baja",0.2,IF(L14="Baja",0.4,IF(L14="Media",0.6,IF(L14="Alta",0.8,IF(L14="Muy Alta",1,))))))</f>
        <v>0.6</v>
      </c>
      <c r="N14" s="242" t="s">
        <v>152</v>
      </c>
      <c r="O14" s="217" t="str">
        <f>IF(NOT(ISERROR(MATCH(N14,'Tabla Impacto'!$B$221:$B$223,0))),'Tabla Impacto'!$F$223&amp;"Por favor no seleccionar los criterios de impacto(Afectación Económica o presupuestal y Pérdida Reputacional)",N14)</f>
        <v xml:space="preserve">     El riesgo afecta la imagen de la entidad con algunos usuarios de relevancia frente al logro de los objetivos</v>
      </c>
      <c r="P14" s="237" t="str">
        <f>IF(OR(O14='Tabla Impacto'!$C$11,O14='Tabla Impacto'!$D$11),"Leve",IF(OR(O14='Tabla Impacto'!$C$12,O14='Tabla Impacto'!$D$12),"Menor",IF(OR(O14='Tabla Impacto'!$C$13,O14='Tabla Impacto'!$D$13),"Moderado",IF(OR(O14='Tabla Impacto'!$C$14,O14='Tabla Impacto'!$D$14),"Mayor",IF(OR(O14='Tabla Impacto'!$C$15,O14='Tabla Impacto'!$D$15),"Catastrófico","")))))</f>
        <v>Moderado</v>
      </c>
      <c r="Q14" s="218">
        <f>IF(P14="","",IF(P14="Leve",0.2,IF(P14="Menor",0.4,IF(P14="Moderado",0.6,IF(P14="Mayor",0.8,IF(P14="Catastrófico",1,))))))</f>
        <v>0.6</v>
      </c>
      <c r="R14" s="220"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1">
        <v>1</v>
      </c>
      <c r="T14" s="151" t="s">
        <v>294</v>
      </c>
      <c r="U14" s="140" t="s">
        <v>290</v>
      </c>
      <c r="V14" s="112" t="s">
        <v>4</v>
      </c>
      <c r="W14" s="113" t="s">
        <v>14</v>
      </c>
      <c r="X14" s="113" t="s">
        <v>9</v>
      </c>
      <c r="Y14" s="114" t="str">
        <f t="shared" si="0"/>
        <v>40%</v>
      </c>
      <c r="Z14" s="113" t="s">
        <v>19</v>
      </c>
      <c r="AA14" s="113" t="s">
        <v>23</v>
      </c>
      <c r="AB14" s="113" t="s">
        <v>119</v>
      </c>
      <c r="AC14" s="115">
        <f t="shared" si="1"/>
        <v>0.36</v>
      </c>
      <c r="AD14" s="116" t="str">
        <f t="shared" si="2"/>
        <v>Baja</v>
      </c>
      <c r="AE14" s="117">
        <f t="shared" si="3"/>
        <v>0.36</v>
      </c>
      <c r="AF14" s="116" t="str">
        <f t="shared" si="4"/>
        <v>Moderado</v>
      </c>
      <c r="AG14" s="146">
        <f t="shared" si="5"/>
        <v>0.6</v>
      </c>
      <c r="AH14" s="144" t="str">
        <f t="shared" si="6"/>
        <v>Moderado</v>
      </c>
      <c r="AI14" s="222" t="s">
        <v>32</v>
      </c>
      <c r="AJ14" s="211" t="s">
        <v>267</v>
      </c>
      <c r="AK14" s="211" t="s">
        <v>258</v>
      </c>
      <c r="AL14" s="239" t="s">
        <v>268</v>
      </c>
      <c r="AM14" s="249">
        <v>44694</v>
      </c>
      <c r="AN14" s="148" t="s">
        <v>276</v>
      </c>
      <c r="AO14" s="224" t="s">
        <v>40</v>
      </c>
      <c r="AP14" s="247">
        <v>45166</v>
      </c>
      <c r="AQ14" s="143" t="s">
        <v>277</v>
      </c>
      <c r="AR14" s="150" t="s">
        <v>40</v>
      </c>
      <c r="AS14" s="149" t="s">
        <v>283</v>
      </c>
      <c r="AT14" s="239">
        <v>45240</v>
      </c>
      <c r="AU14" s="160" t="s">
        <v>303</v>
      </c>
      <c r="AV14" s="150" t="s">
        <v>40</v>
      </c>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95.5" customHeight="1" x14ac:dyDescent="0.3">
      <c r="A15" s="227"/>
      <c r="B15" s="227"/>
      <c r="C15" s="227"/>
      <c r="D15" s="212"/>
      <c r="E15" s="212"/>
      <c r="F15" s="212"/>
      <c r="G15" s="241"/>
      <c r="H15" s="212"/>
      <c r="I15" s="212"/>
      <c r="J15" s="212"/>
      <c r="K15" s="225"/>
      <c r="L15" s="238"/>
      <c r="M15" s="219"/>
      <c r="N15" s="243"/>
      <c r="O15" s="217">
        <f>IF(NOT(ISERROR(MATCH(N15,_xlfn.ANCHORARRAY(#REF!),0))),#REF!&amp;"Por favor no seleccionar los criterios de impacto",N15)</f>
        <v>0</v>
      </c>
      <c r="P15" s="238"/>
      <c r="Q15" s="219"/>
      <c r="R15" s="221"/>
      <c r="S15" s="111">
        <v>2</v>
      </c>
      <c r="T15" s="139" t="s">
        <v>295</v>
      </c>
      <c r="U15" s="140" t="s">
        <v>293</v>
      </c>
      <c r="V15" s="112" t="s">
        <v>4</v>
      </c>
      <c r="W15" s="113" t="s">
        <v>14</v>
      </c>
      <c r="X15" s="113" t="s">
        <v>9</v>
      </c>
      <c r="Y15" s="114" t="str">
        <f t="shared" si="0"/>
        <v>40%</v>
      </c>
      <c r="Z15" s="113" t="s">
        <v>19</v>
      </c>
      <c r="AA15" s="113" t="s">
        <v>22</v>
      </c>
      <c r="AB15" s="113" t="s">
        <v>118</v>
      </c>
      <c r="AC15" s="142">
        <f>IFERROR(IF(AND(V14="Probabilidad",V15="Probabilidad"),(AE14-(+AE14*Y15)),IF(V15="Probabilidad",(N14-(+N14*Y15)),IF(V15="Impacto",AE14,""))),"")</f>
        <v>0.216</v>
      </c>
      <c r="AD15" s="116" t="str">
        <f t="shared" si="2"/>
        <v>Baja</v>
      </c>
      <c r="AE15" s="117">
        <f t="shared" si="3"/>
        <v>0.216</v>
      </c>
      <c r="AF15" s="116" t="str">
        <f t="shared" si="4"/>
        <v>Moderado</v>
      </c>
      <c r="AG15" s="147">
        <f>IFERROR(IF(AND(V14="Impacto",V15="Impacto"),(AG14-(+AG14*Y15)),IF(V15="Impacto",($M$10-(+$M$10*Y15)),IF(V15="Probabilidad",AG14,""))),"")</f>
        <v>0.6</v>
      </c>
      <c r="AH15" s="144" t="str">
        <f t="shared" si="6"/>
        <v>Moderado</v>
      </c>
      <c r="AI15" s="223"/>
      <c r="AJ15" s="212"/>
      <c r="AK15" s="212"/>
      <c r="AL15" s="212"/>
      <c r="AM15" s="250"/>
      <c r="AN15" s="148" t="s">
        <v>269</v>
      </c>
      <c r="AO15" s="225"/>
      <c r="AP15" s="248"/>
      <c r="AQ15" s="143" t="s">
        <v>279</v>
      </c>
      <c r="AR15" s="150" t="s">
        <v>40</v>
      </c>
      <c r="AS15" s="148" t="s">
        <v>278</v>
      </c>
      <c r="AT15" s="212"/>
      <c r="AU15" s="159" t="s">
        <v>304</v>
      </c>
      <c r="AV15" s="150" t="s">
        <v>40</v>
      </c>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04.25" customHeight="1" x14ac:dyDescent="0.3">
      <c r="A16" s="226">
        <v>3</v>
      </c>
      <c r="B16" s="226" t="s">
        <v>229</v>
      </c>
      <c r="C16" s="226" t="s">
        <v>237</v>
      </c>
      <c r="D16" s="211" t="s">
        <v>131</v>
      </c>
      <c r="E16" s="211" t="s">
        <v>286</v>
      </c>
      <c r="F16" s="211" t="s">
        <v>259</v>
      </c>
      <c r="G16" s="240" t="s">
        <v>263</v>
      </c>
      <c r="H16" s="211" t="s">
        <v>122</v>
      </c>
      <c r="I16" s="211" t="s">
        <v>244</v>
      </c>
      <c r="J16" s="211" t="s">
        <v>248</v>
      </c>
      <c r="K16" s="224">
        <v>20</v>
      </c>
      <c r="L16" s="237" t="str">
        <f>IF(K16&lt;=0,"",IF(K16&lt;=2,"Muy Baja",IF(K16&lt;=24,"Baja",IF(K16&lt;=500,"Media",IF(K16&lt;=5000,"Alta","Muy Alta")))))</f>
        <v>Baja</v>
      </c>
      <c r="M16" s="218">
        <f>IF(L16="","",IF(L16="Muy Baja",0.2,IF(L16="Baja",0.4,IF(L16="Media",0.6,IF(L16="Alta",0.8,IF(L16="Muy Alta",1,))))))</f>
        <v>0.4</v>
      </c>
      <c r="N16" s="242" t="s">
        <v>152</v>
      </c>
      <c r="O16" s="217" t="str">
        <f>IF(NOT(ISERROR(MATCH(N16,'Tabla Impacto'!$B$221:$B$223,0))),'Tabla Impacto'!$F$223&amp;"Por favor no seleccionar los criterios de impacto(Afectación Económica o presupuestal y Pérdida Reputacional)",N16)</f>
        <v xml:space="preserve">     El riesgo afecta la imagen de la entidad con algunos usuarios de relevancia frente al logro de los objetivos</v>
      </c>
      <c r="P16" s="237" t="str">
        <f>IF(OR(O16='Tabla Impacto'!$C$11,O16='Tabla Impacto'!$D$11),"Leve",IF(OR(O16='Tabla Impacto'!$C$12,O16='Tabla Impacto'!$D$12),"Menor",IF(OR(O16='Tabla Impacto'!$C$13,O16='Tabla Impacto'!$D$13),"Moderado",IF(OR(O16='Tabla Impacto'!$C$14,O16='Tabla Impacto'!$D$14),"Mayor",IF(OR(O16='Tabla Impacto'!$C$15,O16='Tabla Impacto'!$D$15),"Catastrófico","")))))</f>
        <v>Moderado</v>
      </c>
      <c r="Q16" s="218">
        <f>IF(P16="","",IF(P16="Leve",0.2,IF(P16="Menor",0.4,IF(P16="Moderado",0.6,IF(P16="Mayor",0.8,IF(P16="Catastrófico",1,))))))</f>
        <v>0.6</v>
      </c>
      <c r="R16" s="220"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Moderado</v>
      </c>
      <c r="S16" s="111">
        <v>3</v>
      </c>
      <c r="T16" s="139" t="s">
        <v>297</v>
      </c>
      <c r="U16" s="140" t="s">
        <v>291</v>
      </c>
      <c r="V16" s="112" t="s">
        <v>4</v>
      </c>
      <c r="W16" s="113" t="s">
        <v>14</v>
      </c>
      <c r="X16" s="113" t="s">
        <v>9</v>
      </c>
      <c r="Y16" s="114" t="str">
        <f t="shared" si="0"/>
        <v>40%</v>
      </c>
      <c r="Z16" s="113" t="s">
        <v>19</v>
      </c>
      <c r="AA16" s="113" t="s">
        <v>22</v>
      </c>
      <c r="AB16" s="113" t="s">
        <v>118</v>
      </c>
      <c r="AC16" s="115">
        <f t="shared" si="1"/>
        <v>0.24</v>
      </c>
      <c r="AD16" s="116" t="str">
        <f t="shared" si="2"/>
        <v>Baja</v>
      </c>
      <c r="AE16" s="117">
        <f t="shared" si="3"/>
        <v>0.24</v>
      </c>
      <c r="AF16" s="116" t="str">
        <f t="shared" si="4"/>
        <v>Moderado</v>
      </c>
      <c r="AG16" s="146">
        <f t="shared" si="5"/>
        <v>0.6</v>
      </c>
      <c r="AH16" s="144" t="str">
        <f t="shared" si="6"/>
        <v>Moderado</v>
      </c>
      <c r="AI16" s="222" t="s">
        <v>135</v>
      </c>
      <c r="AJ16" s="211" t="s">
        <v>260</v>
      </c>
      <c r="AK16" s="211" t="s">
        <v>272</v>
      </c>
      <c r="AL16" s="239">
        <v>45107</v>
      </c>
      <c r="AM16" s="249">
        <v>44694</v>
      </c>
      <c r="AN16" s="211" t="s">
        <v>280</v>
      </c>
      <c r="AO16" s="224" t="s">
        <v>40</v>
      </c>
      <c r="AP16" s="247">
        <v>45166</v>
      </c>
      <c r="AQ16" s="148" t="s">
        <v>281</v>
      </c>
      <c r="AR16" s="224" t="s">
        <v>271</v>
      </c>
      <c r="AS16" s="224" t="s">
        <v>273</v>
      </c>
      <c r="AT16" s="239">
        <v>45240</v>
      </c>
      <c r="AU16" s="158" t="s">
        <v>300</v>
      </c>
      <c r="AV16" s="150" t="s">
        <v>39</v>
      </c>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65" x14ac:dyDescent="0.3">
      <c r="A17" s="227"/>
      <c r="B17" s="227"/>
      <c r="C17" s="227"/>
      <c r="D17" s="212"/>
      <c r="E17" s="212"/>
      <c r="F17" s="212"/>
      <c r="G17" s="241"/>
      <c r="H17" s="212"/>
      <c r="I17" s="212"/>
      <c r="J17" s="212"/>
      <c r="K17" s="225"/>
      <c r="L17" s="238"/>
      <c r="M17" s="219"/>
      <c r="N17" s="243"/>
      <c r="O17" s="217">
        <f>IF(NOT(ISERROR(MATCH(N17,_xlfn.ANCHORARRAY(#REF!),0))),#REF!&amp;"Por favor no seleccionar los criterios de impacto",N17)</f>
        <v>0</v>
      </c>
      <c r="P17" s="238"/>
      <c r="Q17" s="219"/>
      <c r="R17" s="221"/>
      <c r="S17" s="111">
        <v>4</v>
      </c>
      <c r="T17" s="139" t="s">
        <v>296</v>
      </c>
      <c r="U17" s="140" t="s">
        <v>292</v>
      </c>
      <c r="V17" s="112" t="s">
        <v>4</v>
      </c>
      <c r="W17" s="113" t="s">
        <v>14</v>
      </c>
      <c r="X17" s="113" t="s">
        <v>9</v>
      </c>
      <c r="Y17" s="114" t="str">
        <f t="shared" si="0"/>
        <v>40%</v>
      </c>
      <c r="Z17" s="113" t="s">
        <v>19</v>
      </c>
      <c r="AA17" s="113" t="s">
        <v>23</v>
      </c>
      <c r="AB17" s="113" t="s">
        <v>119</v>
      </c>
      <c r="AC17" s="142">
        <f>IFERROR(IF(AND(V16="Probabilidad",V17="Probabilidad"),(AE16-(+AE16*Y17)),IF(V17="Probabilidad",(N16-(+N16*Y17)),IF(V17="Impacto",AE16,""))),"")</f>
        <v>0.14399999999999999</v>
      </c>
      <c r="AD17" s="116" t="str">
        <f t="shared" si="2"/>
        <v>Muy Baja</v>
      </c>
      <c r="AE17" s="117">
        <f t="shared" si="3"/>
        <v>0.14399999999999999</v>
      </c>
      <c r="AF17" s="116" t="str">
        <f t="shared" si="4"/>
        <v>Moderado</v>
      </c>
      <c r="AG17" s="147">
        <f>IFERROR(IF(AND(V16="Impacto",V17="Impacto"),(AG16-(+AG16*Y17)),IF(V17="Impacto",($M$10-(+$M$10*Y17)),IF(V17="Probabilidad",AG16,""))),"")</f>
        <v>0.6</v>
      </c>
      <c r="AH17" s="144" t="str">
        <f t="shared" si="6"/>
        <v>Moderado</v>
      </c>
      <c r="AI17" s="223"/>
      <c r="AJ17" s="212"/>
      <c r="AK17" s="212"/>
      <c r="AL17" s="212"/>
      <c r="AM17" s="250"/>
      <c r="AN17" s="212"/>
      <c r="AO17" s="225"/>
      <c r="AP17" s="248"/>
      <c r="AQ17" s="148" t="s">
        <v>282</v>
      </c>
      <c r="AR17" s="225"/>
      <c r="AS17" s="225"/>
      <c r="AT17" s="212"/>
      <c r="AU17" s="157" t="s">
        <v>305</v>
      </c>
      <c r="AV17" s="150" t="s">
        <v>39</v>
      </c>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47.25" customHeight="1" x14ac:dyDescent="0.3">
      <c r="A18" s="110"/>
      <c r="B18" s="133"/>
      <c r="C18" s="133"/>
      <c r="D18" s="213" t="s">
        <v>130</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5"/>
    </row>
    <row r="20" spans="1:74" x14ac:dyDescent="0.3">
      <c r="A20" s="119"/>
      <c r="B20" s="120"/>
      <c r="C20" s="120"/>
      <c r="D20" s="120"/>
      <c r="E20" s="120"/>
      <c r="F20" s="120"/>
      <c r="G20" s="120"/>
      <c r="H20" s="1"/>
      <c r="I20" s="1"/>
      <c r="J20" s="1"/>
      <c r="L20" s="123"/>
      <c r="M20" s="120"/>
      <c r="N20" s="120"/>
      <c r="O20" s="120"/>
      <c r="P20" s="120"/>
      <c r="Q20" s="120"/>
      <c r="R20" s="120"/>
      <c r="S20" s="120"/>
      <c r="T20" s="120"/>
      <c r="U20" s="124"/>
      <c r="V20" s="124"/>
      <c r="W20" s="124"/>
      <c r="X20" s="120"/>
      <c r="Y20" s="120"/>
      <c r="Z20" s="120"/>
      <c r="AA20" s="120"/>
      <c r="AB20" s="120"/>
      <c r="AC20" s="124"/>
      <c r="AD20" s="120"/>
      <c r="AE20" s="120"/>
      <c r="AF20" s="120"/>
      <c r="AG20" s="120"/>
      <c r="AH20" s="120"/>
      <c r="AI20" s="125"/>
      <c r="AJ20" s="125"/>
      <c r="AK20" s="120"/>
      <c r="AL20" s="120"/>
      <c r="AM20" s="120"/>
      <c r="AN20" s="120"/>
      <c r="AO20" s="120"/>
      <c r="AP20" s="120"/>
      <c r="AQ20" s="120"/>
    </row>
    <row r="21" spans="1:74" ht="18" x14ac:dyDescent="0.3">
      <c r="A21" s="216" t="s">
        <v>299</v>
      </c>
      <c r="B21" s="216"/>
      <c r="C21" s="216"/>
      <c r="D21" s="216"/>
      <c r="E21" s="216"/>
      <c r="F21" s="216"/>
      <c r="G21" s="216"/>
      <c r="H21" s="1"/>
      <c r="I21" s="1"/>
      <c r="J21" s="1"/>
      <c r="K21" s="202" t="s">
        <v>306</v>
      </c>
      <c r="L21" s="203"/>
      <c r="M21" s="203"/>
      <c r="N21" s="204"/>
      <c r="O21" s="120"/>
      <c r="P21" s="120"/>
      <c r="Q21" s="120"/>
      <c r="R21" s="120"/>
      <c r="S21" s="120"/>
      <c r="T21" s="120"/>
      <c r="U21" s="124"/>
      <c r="V21" s="124"/>
      <c r="W21" s="124"/>
      <c r="X21" s="120"/>
      <c r="Y21" s="124"/>
      <c r="Z21" s="124"/>
      <c r="AA21" s="120"/>
      <c r="AB21" s="120"/>
      <c r="AC21" s="124"/>
      <c r="AD21" s="120"/>
      <c r="AE21" s="120"/>
      <c r="AF21" s="120"/>
      <c r="AG21" s="120"/>
      <c r="AH21" s="120"/>
      <c r="AI21" s="120"/>
      <c r="AJ21" s="120"/>
      <c r="AK21" s="120"/>
      <c r="AL21" s="120"/>
      <c r="AM21" s="120"/>
      <c r="AN21" s="120"/>
      <c r="AO21" s="120"/>
      <c r="AP21" s="120"/>
      <c r="AQ21" s="120"/>
    </row>
    <row r="22" spans="1:74" ht="17.25" thickBot="1" x14ac:dyDescent="0.35">
      <c r="A22"/>
      <c r="B22"/>
      <c r="C22"/>
      <c r="D22"/>
      <c r="E22"/>
      <c r="F22"/>
      <c r="G22"/>
      <c r="H22" s="1"/>
      <c r="I22" s="1"/>
      <c r="J22" s="1"/>
      <c r="L22" s="121" t="str">
        <f>+IFERROR(VLOOKUP(H22,$H$177:$L$181,3,FALSE)*VLOOKUP(K22,$K$177:$L$181,3,FALSE),"")</f>
        <v/>
      </c>
      <c r="M22"/>
      <c r="N22"/>
      <c r="O22"/>
      <c r="P22"/>
      <c r="Q22"/>
      <c r="R22"/>
      <c r="S22"/>
      <c r="T22"/>
      <c r="U22" s="141"/>
      <c r="V22" s="121"/>
      <c r="W22" s="122"/>
      <c r="X22"/>
      <c r="Y22" s="122"/>
      <c r="Z22" s="122"/>
      <c r="AA22" s="128"/>
      <c r="AB22" s="128"/>
      <c r="AC22" s="122"/>
      <c r="AD22" s="128"/>
      <c r="AE22" s="126"/>
      <c r="AF22" s="126"/>
      <c r="AG22" s="128"/>
      <c r="AH22" s="129"/>
      <c r="AI22"/>
      <c r="AJ22"/>
      <c r="AK22"/>
      <c r="AL22" s="128"/>
      <c r="AM22"/>
      <c r="AN22" s="128"/>
      <c r="AO22"/>
      <c r="AP22" s="128"/>
      <c r="AQ22" s="128"/>
    </row>
    <row r="23" spans="1:74" ht="17.45" customHeight="1" thickTop="1" thickBot="1" x14ac:dyDescent="0.35">
      <c r="A23" s="200" t="s">
        <v>216</v>
      </c>
      <c r="B23" s="200"/>
      <c r="C23" s="200"/>
      <c r="D23" s="200"/>
      <c r="E23" s="200"/>
      <c r="F23" s="200"/>
      <c r="G23" s="131" t="s">
        <v>217</v>
      </c>
      <c r="H23" s="200" t="s">
        <v>218</v>
      </c>
      <c r="I23" s="200"/>
      <c r="J23" s="200"/>
      <c r="K23" s="200"/>
      <c r="L23" s="200"/>
      <c r="M23" s="200"/>
      <c r="N23" s="200"/>
      <c r="O23" s="132"/>
      <c r="P23" s="201" t="s">
        <v>219</v>
      </c>
      <c r="Q23" s="201"/>
      <c r="R23" s="201"/>
      <c r="S23" s="200" t="s">
        <v>220</v>
      </c>
      <c r="T23" s="200"/>
      <c r="U23" s="200"/>
      <c r="V23" s="200"/>
      <c r="W23" s="201">
        <v>1</v>
      </c>
      <c r="X23" s="201"/>
      <c r="Y23" s="201"/>
      <c r="Z23" s="201"/>
      <c r="AA23" s="130"/>
      <c r="AB23" s="130"/>
      <c r="AC23" s="127"/>
      <c r="AD23" s="130"/>
      <c r="AE23" s="130"/>
      <c r="AF23" s="130"/>
      <c r="AG23" s="130"/>
      <c r="AH23" s="130"/>
      <c r="AI23" s="130"/>
      <c r="AJ23" s="130"/>
      <c r="AK23" s="130"/>
      <c r="AL23" s="130"/>
      <c r="AM23" s="130"/>
      <c r="AN23" s="130"/>
      <c r="AO23" s="130"/>
      <c r="AP23" s="130"/>
      <c r="AQ23" s="130"/>
    </row>
    <row r="24" spans="1:74" ht="17.25" thickTop="1" x14ac:dyDescent="0.3"/>
  </sheetData>
  <dataConsolidate/>
  <mergeCells count="149">
    <mergeCell ref="AO12:AO13"/>
    <mergeCell ref="A14:A15"/>
    <mergeCell ref="B14:B15"/>
    <mergeCell ref="AQ10:AQ11"/>
    <mergeCell ref="AO16:AO17"/>
    <mergeCell ref="AP16:AP17"/>
    <mergeCell ref="AJ16:AJ17"/>
    <mergeCell ref="AK16:AK17"/>
    <mergeCell ref="AL16:AL17"/>
    <mergeCell ref="AM16:AM17"/>
    <mergeCell ref="A16:A17"/>
    <mergeCell ref="B16:B17"/>
    <mergeCell ref="C16:C17"/>
    <mergeCell ref="D16:D17"/>
    <mergeCell ref="E16:E17"/>
    <mergeCell ref="F16:F17"/>
    <mergeCell ref="G16:G17"/>
    <mergeCell ref="H16:H17"/>
    <mergeCell ref="I16:I17"/>
    <mergeCell ref="D14:D15"/>
    <mergeCell ref="E14:E15"/>
    <mergeCell ref="F14:F15"/>
    <mergeCell ref="G14:G15"/>
    <mergeCell ref="H14:H15"/>
    <mergeCell ref="I14:I15"/>
    <mergeCell ref="J14:J15"/>
    <mergeCell ref="J16:J17"/>
    <mergeCell ref="K16:K17"/>
    <mergeCell ref="O16:O17"/>
    <mergeCell ref="P16:P17"/>
    <mergeCell ref="L16:L17"/>
    <mergeCell ref="M16:M17"/>
    <mergeCell ref="N16:N17"/>
    <mergeCell ref="Q16:Q17"/>
    <mergeCell ref="R16:R17"/>
    <mergeCell ref="AI16:AI17"/>
    <mergeCell ref="Q14:Q15"/>
    <mergeCell ref="R14:R15"/>
    <mergeCell ref="AR16:AR17"/>
    <mergeCell ref="AT16:AT17"/>
    <mergeCell ref="L14:L15"/>
    <mergeCell ref="M14:M15"/>
    <mergeCell ref="N14:N15"/>
    <mergeCell ref="P14:P15"/>
    <mergeCell ref="AI14:AI15"/>
    <mergeCell ref="AS16:AS17"/>
    <mergeCell ref="AJ14:AJ15"/>
    <mergeCell ref="AK14:AK15"/>
    <mergeCell ref="AL14:AL15"/>
    <mergeCell ref="AM14:AM15"/>
    <mergeCell ref="AO14:AO15"/>
    <mergeCell ref="AP14:AP15"/>
    <mergeCell ref="AT14:AT15"/>
    <mergeCell ref="P12:P13"/>
    <mergeCell ref="AT12:AT13"/>
    <mergeCell ref="A12:A13"/>
    <mergeCell ref="AD10:AD11"/>
    <mergeCell ref="B12:B13"/>
    <mergeCell ref="C12:C13"/>
    <mergeCell ref="D12:D13"/>
    <mergeCell ref="E12:E13"/>
    <mergeCell ref="F12:F13"/>
    <mergeCell ref="G12:G13"/>
    <mergeCell ref="H12:H13"/>
    <mergeCell ref="I12:I13"/>
    <mergeCell ref="H10:H11"/>
    <mergeCell ref="J12:J13"/>
    <mergeCell ref="K12:K13"/>
    <mergeCell ref="L12:L13"/>
    <mergeCell ref="M12:M13"/>
    <mergeCell ref="N12:N13"/>
    <mergeCell ref="A10:A11"/>
    <mergeCell ref="AS10:AS11"/>
    <mergeCell ref="AP12:AP13"/>
    <mergeCell ref="AK12:AK13"/>
    <mergeCell ref="AL12:AL13"/>
    <mergeCell ref="AM12:AM13"/>
    <mergeCell ref="C14:C15"/>
    <mergeCell ref="AU1:AV1"/>
    <mergeCell ref="AU2:AV2"/>
    <mergeCell ref="AU3:AV3"/>
    <mergeCell ref="AU4:AV4"/>
    <mergeCell ref="AJ10:AJ11"/>
    <mergeCell ref="C8:AV8"/>
    <mergeCell ref="C7:AV7"/>
    <mergeCell ref="C6:AV6"/>
    <mergeCell ref="I10:I11"/>
    <mergeCell ref="J10:J11"/>
    <mergeCell ref="AI10:AI11"/>
    <mergeCell ref="AH10:AH11"/>
    <mergeCell ref="AG10:AG11"/>
    <mergeCell ref="AC10:AC11"/>
    <mergeCell ref="U10:U11"/>
    <mergeCell ref="AV10:AV11"/>
    <mergeCell ref="A1:D4"/>
    <mergeCell ref="AF10:AF11"/>
    <mergeCell ref="E1:AT4"/>
    <mergeCell ref="AP10:AP11"/>
    <mergeCell ref="A6:B6"/>
    <mergeCell ref="A7:B7"/>
    <mergeCell ref="A8:B8"/>
    <mergeCell ref="D18:AO18"/>
    <mergeCell ref="A21:G21"/>
    <mergeCell ref="O12:O13"/>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AE10:AE11"/>
    <mergeCell ref="K10:K11"/>
    <mergeCell ref="Q12:Q13"/>
    <mergeCell ref="R12:R13"/>
    <mergeCell ref="AI12:AI13"/>
    <mergeCell ref="AJ12:AJ13"/>
    <mergeCell ref="O14:O15"/>
    <mergeCell ref="K14:K15"/>
    <mergeCell ref="S23:V23"/>
    <mergeCell ref="W23:Z23"/>
    <mergeCell ref="A23:F23"/>
    <mergeCell ref="K21:N21"/>
    <mergeCell ref="H23:N23"/>
    <mergeCell ref="P23:R23"/>
    <mergeCell ref="AJ9:AV9"/>
    <mergeCell ref="AR10:AR11"/>
    <mergeCell ref="AT10:AT11"/>
    <mergeCell ref="AU10:AU11"/>
    <mergeCell ref="A9:K9"/>
    <mergeCell ref="L9:R9"/>
    <mergeCell ref="S9:AB9"/>
    <mergeCell ref="S10:S11"/>
    <mergeCell ref="T10:T11"/>
    <mergeCell ref="B10:B11"/>
    <mergeCell ref="V10:V11"/>
    <mergeCell ref="L10:L11"/>
    <mergeCell ref="M10:M11"/>
    <mergeCell ref="P10:P11"/>
    <mergeCell ref="Q10:Q11"/>
    <mergeCell ref="W10:AB10"/>
    <mergeCell ref="AC9:AI9"/>
    <mergeCell ref="AN16:AN17"/>
  </mergeCells>
  <conditionalFormatting sqref="L12">
    <cfRule type="cellIs" dxfId="48" priority="394" operator="equal">
      <formula>"Muy Alta"</formula>
    </cfRule>
    <cfRule type="cellIs" dxfId="47" priority="398" operator="equal">
      <formula>"Muy Baja"</formula>
    </cfRule>
    <cfRule type="cellIs" dxfId="46" priority="395" operator="equal">
      <formula>"Alta"</formula>
    </cfRule>
    <cfRule type="cellIs" dxfId="45" priority="396" operator="equal">
      <formula>"Media"</formula>
    </cfRule>
    <cfRule type="cellIs" dxfId="44" priority="397" operator="equal">
      <formula>"Baja"</formula>
    </cfRule>
  </conditionalFormatting>
  <conditionalFormatting sqref="L14 L16">
    <cfRule type="cellIs" dxfId="43" priority="29" operator="equal">
      <formula>"Muy Baja"</formula>
    </cfRule>
    <cfRule type="cellIs" dxfId="42" priority="28" operator="equal">
      <formula>"Baja"</formula>
    </cfRule>
    <cfRule type="cellIs" dxfId="41" priority="27" operator="equal">
      <formula>"Media"</formula>
    </cfRule>
    <cfRule type="cellIs" dxfId="40" priority="26" operator="equal">
      <formula>"Alta"</formula>
    </cfRule>
    <cfRule type="cellIs" dxfId="39" priority="25" operator="equal">
      <formula>"Muy Alta"</formula>
    </cfRule>
  </conditionalFormatting>
  <conditionalFormatting sqref="O12:O17">
    <cfRule type="containsText" dxfId="38" priority="1" operator="containsText" text="❌">
      <formula>NOT(ISERROR(SEARCH("❌",O12)))</formula>
    </cfRule>
  </conditionalFormatting>
  <conditionalFormatting sqref="P12">
    <cfRule type="cellIs" dxfId="37" priority="393" operator="equal">
      <formula>"Leve"</formula>
    </cfRule>
    <cfRule type="cellIs" dxfId="36" priority="391" operator="equal">
      <formula>"Moderado"</formula>
    </cfRule>
    <cfRule type="cellIs" dxfId="35" priority="390" operator="equal">
      <formula>"Mayor"</formula>
    </cfRule>
    <cfRule type="cellIs" dxfId="34" priority="389" operator="equal">
      <formula>"Catastrófico"</formula>
    </cfRule>
    <cfRule type="cellIs" dxfId="33" priority="392" operator="equal">
      <formula>"Menor"</formula>
    </cfRule>
  </conditionalFormatting>
  <conditionalFormatting sqref="P14 P16">
    <cfRule type="cellIs" dxfId="32" priority="22" operator="equal">
      <formula>"Moderado"</formula>
    </cfRule>
    <cfRule type="cellIs" dxfId="31" priority="23" operator="equal">
      <formula>"Menor"</formula>
    </cfRule>
    <cfRule type="cellIs" dxfId="30" priority="24" operator="equal">
      <formula>"Leve"</formula>
    </cfRule>
    <cfRule type="cellIs" dxfId="29" priority="20" operator="equal">
      <formula>"Catastrófico"</formula>
    </cfRule>
    <cfRule type="cellIs" dxfId="28" priority="21" operator="equal">
      <formula>"Mayor"</formula>
    </cfRule>
  </conditionalFormatting>
  <conditionalFormatting sqref="R12">
    <cfRule type="cellIs" dxfId="27" priority="318" operator="equal">
      <formula>"Bajo"</formula>
    </cfRule>
    <cfRule type="cellIs" dxfId="26" priority="317" operator="equal">
      <formula>"Moderado"</formula>
    </cfRule>
    <cfRule type="cellIs" dxfId="25" priority="315" operator="equal">
      <formula>"Extremo"</formula>
    </cfRule>
    <cfRule type="cellIs" dxfId="24" priority="316" operator="equal">
      <formula>"Alto"</formula>
    </cfRule>
  </conditionalFormatting>
  <conditionalFormatting sqref="R14 R16">
    <cfRule type="cellIs" dxfId="23" priority="16" operator="equal">
      <formula>"Extremo"</formula>
    </cfRule>
    <cfRule type="cellIs" dxfId="22" priority="17" operator="equal">
      <formula>"Alto"</formula>
    </cfRule>
    <cfRule type="cellIs" dxfId="21" priority="18" operator="equal">
      <formula>"Moderado"</formula>
    </cfRule>
    <cfRule type="cellIs" dxfId="20" priority="19" operator="equal">
      <formula>"Bajo"</formula>
    </cfRule>
  </conditionalFormatting>
  <conditionalFormatting sqref="AD12:AD17">
    <cfRule type="cellIs" dxfId="19" priority="11" operator="equal">
      <formula>"Muy Alta"</formula>
    </cfRule>
    <cfRule type="cellIs" dxfId="18" priority="13" operator="equal">
      <formula>"Media"</formula>
    </cfRule>
    <cfRule type="cellIs" dxfId="17" priority="15" operator="equal">
      <formula>"Muy Baja"</formula>
    </cfRule>
    <cfRule type="cellIs" dxfId="16" priority="14" operator="equal">
      <formula>"Baja"</formula>
    </cfRule>
    <cfRule type="cellIs" dxfId="15" priority="12" operator="equal">
      <formula>"Alta"</formula>
    </cfRule>
  </conditionalFormatting>
  <conditionalFormatting sqref="AE20:AE22">
    <cfRule type="cellIs" dxfId="14" priority="30" stopIfTrue="1" operator="equal">
      <formula>#REF!</formula>
    </cfRule>
    <cfRule type="cellIs" dxfId="13" priority="31" operator="equal">
      <formula>#REF!</formula>
    </cfRule>
    <cfRule type="cellIs" dxfId="12" priority="32" operator="equal">
      <formula>#REF!</formula>
    </cfRule>
  </conditionalFormatting>
  <conditionalFormatting sqref="AF12:AF17">
    <cfRule type="cellIs" dxfId="11" priority="10" operator="equal">
      <formula>"Leve"</formula>
    </cfRule>
    <cfRule type="cellIs" dxfId="10" priority="9" operator="equal">
      <formula>"Menor"</formula>
    </cfRule>
    <cfRule type="cellIs" dxfId="9" priority="8" operator="equal">
      <formula>"Moderado"</formula>
    </cfRule>
    <cfRule type="cellIs" dxfId="8" priority="6" operator="equal">
      <formula>"Catastrófico"</formula>
    </cfRule>
    <cfRule type="cellIs" dxfId="7" priority="7" operator="equal">
      <formula>"Mayor"</formula>
    </cfRule>
  </conditionalFormatting>
  <conditionalFormatting sqref="AF20:AF22">
    <cfRule type="cellIs" dxfId="6" priority="33" stopIfTrue="1" operator="equal">
      <formula>#REF!</formula>
    </cfRule>
    <cfRule type="cellIs" dxfId="5" priority="34" stopIfTrue="1" operator="equal">
      <formula>#REF!</formula>
    </cfRule>
    <cfRule type="cellIs" dxfId="4" priority="35" stopIfTrue="1" operator="equal">
      <formula>#REF!</formula>
    </cfRule>
  </conditionalFormatting>
  <conditionalFormatting sqref="AH12:AH17">
    <cfRule type="cellIs" dxfId="3" priority="5" operator="equal">
      <formula>"Bajo"</formula>
    </cfRule>
    <cfRule type="cellIs" dxfId="2" priority="4" operator="equal">
      <formula>"Moderado"</formula>
    </cfRule>
    <cfRule type="cellIs" dxfId="1" priority="3" operator="equal">
      <formula>"Alto"</formula>
    </cfRule>
    <cfRule type="cellIs" dxfId="0" priority="2" operator="equal">
      <formula>"Extremo"</formula>
    </cfRule>
  </conditionalFormatting>
  <dataValidations disablePrompts="1" count="6">
    <dataValidation type="list" allowBlank="1" showInputMessage="1" showErrorMessage="1" sqref="G20" xr:uid="{11486A91-4819-4782-9F4C-D4AFD40B8184}">
      <formula1>$G$177:$G$186</formula1>
    </dataValidation>
    <dataValidation type="list" allowBlank="1" showInputMessage="1" showErrorMessage="1" sqref="G22 AE22:AF22" xr:uid="{367AA54B-3833-466E-89CF-74200BCC8F17}">
      <formula1>#REF!</formula1>
    </dataValidation>
    <dataValidation type="list" allowBlank="1" showInputMessage="1" showErrorMessage="1" sqref="V22" xr:uid="{3D3450EC-9872-4172-A496-AB20BD2FCA46}">
      <formula1>$N$177:$N$178</formula1>
    </dataValidation>
    <dataValidation type="list" allowBlank="1" showInputMessage="1" showErrorMessage="1" sqref="K22" xr:uid="{A78D2FDC-EB9A-4EA8-8F94-C63EDF48DE18}">
      <formula1>$K$177:$K$181</formula1>
    </dataValidation>
    <dataValidation type="list" allowBlank="1" showInputMessage="1" showErrorMessage="1" sqref="H22:J22" xr:uid="{C1EA0888-A0AC-4C93-A464-2A7D0E923F87}">
      <formula1>$H$177:$H$181</formula1>
    </dataValidation>
    <dataValidation type="list" allowBlank="1" showInputMessage="1" showErrorMessage="1" sqref="AP22:AQ22 Y22:AD22 W22 AL22 AN22" xr:uid="{A7A7FF89-39DB-49CB-B4C3-E8C15101AD27}">
      <formula1>$AL$177:$AL$184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0">
        <x14:dataValidation type="list" allowBlank="1" showInputMessage="1" showErrorMessage="1" xr:uid="{7D006DB7-DC22-4FEC-9344-6EB8E1AB9A92}">
          <x14:formula1>
            <xm:f>'Tabla Valoración controles'!$D$4:$D$6</xm:f>
          </x14:formula1>
          <xm:sqref>W12:W17</xm:sqref>
        </x14:dataValidation>
        <x14:dataValidation type="list" allowBlank="1" showInputMessage="1" showErrorMessage="1" xr:uid="{3BE1657E-DF93-47CA-9C53-4E007414A593}">
          <x14:formula1>
            <xm:f>'Tabla Valoración controles'!$D$7:$D$8</xm:f>
          </x14:formula1>
          <xm:sqref>X12:X17</xm:sqref>
        </x14:dataValidation>
        <x14:dataValidation type="list" allowBlank="1" showInputMessage="1" showErrorMessage="1" xr:uid="{EDEE6DDB-21F6-42C2-BDD2-90E44C01753D}">
          <x14:formula1>
            <xm:f>'Tabla Valoración controles'!$D$9:$D$10</xm:f>
          </x14:formula1>
          <xm:sqref>Z12:Z17</xm:sqref>
        </x14:dataValidation>
        <x14:dataValidation type="list" allowBlank="1" showInputMessage="1" showErrorMessage="1" xr:uid="{789BCB7F-FC07-484F-A076-41412B7BEA5F}">
          <x14:formula1>
            <xm:f>'Tabla Valoración controles'!$D$11:$D$12</xm:f>
          </x14:formula1>
          <xm:sqref>AA12:AA17</xm:sqref>
        </x14:dataValidation>
        <x14:dataValidation type="list" allowBlank="1" showInputMessage="1" showErrorMessage="1" xr:uid="{91023698-4AEC-4930-9978-E2B0AE00F1D8}">
          <x14:formula1>
            <xm:f>'Tabla Valoración controles'!$D$13:$D$14</xm:f>
          </x14:formula1>
          <xm:sqref>AB12:AB17</xm:sqref>
        </x14:dataValidation>
        <x14:dataValidation type="list" allowBlank="1" showInputMessage="1" showErrorMessage="1" xr:uid="{32E76CC7-F136-4933-80D8-D42E804EA20C}">
          <x14:formula1>
            <xm:f>'Opciones Tratamiento'!$B$13:$B$19</xm:f>
          </x14:formula1>
          <xm:sqref>H12 H14 H16</xm:sqref>
        </x14:dataValidation>
        <x14:dataValidation type="list" allowBlank="1" showInputMessage="1" showErrorMessage="1" xr:uid="{F9501DB1-1081-4BEB-B427-AC2E8696F83A}">
          <x14:formula1>
            <xm:f>'Opciones Tratamiento'!$E$2:$E$4</xm:f>
          </x14:formula1>
          <xm:sqref>D12 D14 D16</xm:sqref>
        </x14:dataValidation>
        <x14:dataValidation type="list" allowBlank="1" showInputMessage="1" showErrorMessage="1" xr:uid="{0FCA9271-F71D-4F42-9E79-D2E415F54F73}">
          <x14:formula1>
            <xm:f>'Opciones Tratamiento'!$B$2:$B$5</xm:f>
          </x14:formula1>
          <xm:sqref>AI12 AI14 AI16</xm:sqref>
        </x14:dataValidation>
        <x14:dataValidation type="list" allowBlank="1" showInputMessage="1" showErrorMessage="1" xr:uid="{87074B07-35EB-4698-9C6A-5CEF1134AA74}">
          <x14:formula1>
            <xm:f>'Tabla Impacto'!$F$210:$F$221</xm:f>
          </x14:formula1>
          <xm:sqref>N12 N14 N16</xm:sqref>
        </x14:dataValidation>
        <x14:dataValidation type="custom" allowBlank="1" showInputMessage="1" showErrorMessage="1" error="Recuerde que las acciones se generan bajo la medida de mitigar el riesgo" xr:uid="{CDC6DA1D-12CA-4942-A57F-133C15887BAC}">
          <x14:formula1>
            <xm:f>IF(OR(AI12='Opciones Tratamiento'!$B$2,AI12='Opciones Tratamiento'!$B$3,AI12='Opciones Tratamiento'!$B$4),ISBLANK(AI12),ISTEXT(AI12))</xm:f>
          </x14:formula1>
          <xm:sqref>AJ12 AK14:AL14 AL16</xm:sqref>
        </x14:dataValidation>
        <x14:dataValidation type="custom" allowBlank="1" showInputMessage="1" showErrorMessage="1" error="Recuerde que las acciones se generan bajo la medida de mitigar el riesgo" xr:uid="{2F9D556B-124A-4943-A425-ACE1D9F08F8A}">
          <x14:formula1>
            <xm:f>IF(OR(AI12='Opciones Tratamiento'!$B$2,AI12='Opciones Tratamiento'!$B$3,AI12='Opciones Tratamiento'!$B$4),ISBLANK(AI12),ISTEXT(AI12))</xm:f>
          </x14:formula1>
          <xm:sqref>AK12 AK16</xm:sqref>
        </x14:dataValidation>
        <x14:dataValidation type="custom" allowBlank="1" showInputMessage="1" showErrorMessage="1" error="Recuerde que las acciones se generan bajo la medida de mitigar el riesgo" xr:uid="{ACD4B934-EAD2-4B19-8F99-B7A5AFEE8465}">
          <x14:formula1>
            <xm:f>IF(OR(AI12='Opciones Tratamiento'!$B$2,AI12='Opciones Tratamiento'!$B$3,AI12='Opciones Tratamiento'!$B$4),ISBLANK(AI12),ISTEXT(AI12))</xm:f>
          </x14:formula1>
          <xm:sqref>AL12</xm:sqref>
        </x14:dataValidation>
        <x14:dataValidation type="custom" allowBlank="1" showInputMessage="1" showErrorMessage="1" error="Recuerde que las acciones se generan bajo la medida de mitigar el riesgo" xr:uid="{66C24EFB-5393-4B8F-969D-31C712CDF7D8}">
          <x14:formula1>
            <xm:f>IF(OR(AI12='Opciones Tratamiento'!$B$2,AI12='Opciones Tratamiento'!$B$3,AI12='Opciones Tratamiento'!$B$4),ISBLANK(AI12),ISTEXT(AI12))</xm:f>
          </x14:formula1>
          <xm:sqref>AM12 AM16 AM14</xm:sqref>
        </x14:dataValidation>
        <x14:dataValidation type="list" allowBlank="1" showInputMessage="1" showErrorMessage="1" xr:uid="{E94827EF-72B4-4239-8085-E6A286441020}">
          <x14:formula1>
            <xm:f>Listas!$A$2:$A$9</xm:f>
          </x14:formula1>
          <xm:sqref>B12 B14 B16</xm:sqref>
        </x14:dataValidation>
        <x14:dataValidation type="list" allowBlank="1" showInputMessage="1" showErrorMessage="1" xr:uid="{5601568D-89CD-4198-972A-2004B4A59776}">
          <x14:formula1>
            <xm:f>Listas!$B$2:$B$7</xm:f>
          </x14:formula1>
          <xm:sqref>C12 C14 C16</xm:sqref>
        </x14:dataValidation>
        <x14:dataValidation type="list" allowBlank="1" showInputMessage="1" showErrorMessage="1" xr:uid="{24ACAFD4-7B88-4106-87D3-1DF11AC6BADF}">
          <x14:formula1>
            <xm:f>Listas!$C$2:$C$6</xm:f>
          </x14:formula1>
          <xm:sqref>I12 I14 I16</xm:sqref>
        </x14:dataValidation>
        <x14:dataValidation type="list" allowBlank="1" showInputMessage="1" showErrorMessage="1" xr:uid="{0BEB12C8-D639-44C7-99D9-F281A315A5A9}">
          <x14:formula1>
            <xm:f>Listas!$D$2:$D$5</xm:f>
          </x14:formula1>
          <xm:sqref>J12 J14 J16</xm:sqref>
        </x14:dataValidation>
        <x14:dataValidation type="custom" allowBlank="1" showInputMessage="1" showErrorMessage="1" error="Recuerde que las acciones se generan bajo la medida de mitigar el riesgo" xr:uid="{5F792794-E1DF-4254-A184-874054F9E55D}">
          <x14:formula1>
            <xm:f>IF(OR(AI12='Opciones Tratamiento'!$B$2,AI12='Opciones Tratamiento'!$B$3,AI12='Opciones Tratamiento'!$B$4),ISBLANK(AI12),ISTEXT(AI12))</xm:f>
          </x14:formula1>
          <xm:sqref>AN12</xm:sqref>
        </x14:dataValidation>
        <x14:dataValidation type="list" allowBlank="1" showInputMessage="1" showErrorMessage="1" xr:uid="{FCBEA62E-3451-44FE-BE06-34D3C01DC7BB}">
          <x14:formula1>
            <xm:f>'C:\Users\plandeaccion\OneDrive - Escuela Tecnologica Instituto Tecnico Central\A. Vigencia 2022\PAAC 2022\2º LÌNEA DE DEFENCSA\[GESTIÒN AMBIENTAL.xlsx]Opciones Tratamiento'!#REF!</xm:f>
          </x14:formula1>
          <xm:sqref>AO16 AO14 AO12</xm:sqref>
        </x14:dataValidation>
        <x14:dataValidation type="custom" allowBlank="1" showInputMessage="1" showErrorMessage="1" error="Recuerde que las acciones se generan bajo la medida de mitigar el riesgo" xr:uid="{DF4ED4EC-2FA6-43AE-986B-022330F46434}">
          <x14:formula1>
            <xm:f>IF(OR(AN12='Opciones Tratamiento'!$B$2,AN12='Opciones Tratamiento'!$B$3,AN12='Opciones Tratamiento'!$B$4),ISBLANK(AN12),ISTEXT(AN12))</xm:f>
          </x14:formula1>
          <xm:sqref>AT12:AU12 AT14 AT16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225</v>
      </c>
      <c r="B1" t="s">
        <v>234</v>
      </c>
      <c r="C1" t="s">
        <v>240</v>
      </c>
      <c r="D1" t="s">
        <v>249</v>
      </c>
    </row>
    <row r="2" spans="1:4" x14ac:dyDescent="0.25">
      <c r="A2" t="s">
        <v>233</v>
      </c>
      <c r="B2" t="s">
        <v>235</v>
      </c>
      <c r="C2" t="s">
        <v>241</v>
      </c>
      <c r="D2" t="s">
        <v>246</v>
      </c>
    </row>
    <row r="3" spans="1:4" x14ac:dyDescent="0.25">
      <c r="A3" t="s">
        <v>226</v>
      </c>
      <c r="B3" t="s">
        <v>228</v>
      </c>
      <c r="C3" t="s">
        <v>242</v>
      </c>
      <c r="D3" t="s">
        <v>247</v>
      </c>
    </row>
    <row r="4" spans="1:4" x14ac:dyDescent="0.25">
      <c r="A4" t="s">
        <v>227</v>
      </c>
      <c r="B4" t="s">
        <v>236</v>
      </c>
      <c r="C4" t="s">
        <v>243</v>
      </c>
      <c r="D4" t="s">
        <v>248</v>
      </c>
    </row>
    <row r="5" spans="1:4" x14ac:dyDescent="0.25">
      <c r="A5" t="s">
        <v>228</v>
      </c>
      <c r="B5" t="s">
        <v>237</v>
      </c>
      <c r="C5" t="s">
        <v>244</v>
      </c>
      <c r="D5" t="s">
        <v>245</v>
      </c>
    </row>
    <row r="6" spans="1:4" x14ac:dyDescent="0.25">
      <c r="A6" t="s">
        <v>229</v>
      </c>
      <c r="B6" t="s">
        <v>238</v>
      </c>
      <c r="C6" t="s">
        <v>245</v>
      </c>
    </row>
    <row r="7" spans="1:4" x14ac:dyDescent="0.25">
      <c r="A7" t="s">
        <v>230</v>
      </c>
      <c r="B7" t="s">
        <v>239</v>
      </c>
    </row>
    <row r="8" spans="1:4" x14ac:dyDescent="0.25">
      <c r="A8" t="s">
        <v>231</v>
      </c>
    </row>
    <row r="9" spans="1:4" x14ac:dyDescent="0.25">
      <c r="A9" t="s">
        <v>232</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BA66" sqref="BA66"/>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36" t="s">
        <v>158</v>
      </c>
      <c r="C2" s="336"/>
      <c r="D2" s="336"/>
      <c r="E2" s="336"/>
      <c r="F2" s="336"/>
      <c r="G2" s="336"/>
      <c r="H2" s="336"/>
      <c r="I2" s="336"/>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36"/>
      <c r="C3" s="336"/>
      <c r="D3" s="336"/>
      <c r="E3" s="336"/>
      <c r="F3" s="336"/>
      <c r="G3" s="336"/>
      <c r="H3" s="336"/>
      <c r="I3" s="33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36"/>
      <c r="C4" s="336"/>
      <c r="D4" s="336"/>
      <c r="E4" s="336"/>
      <c r="F4" s="336"/>
      <c r="G4" s="336"/>
      <c r="H4" s="336"/>
      <c r="I4" s="33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51" t="s">
        <v>4</v>
      </c>
      <c r="C6" s="251"/>
      <c r="D6" s="252"/>
      <c r="E6" s="289" t="s">
        <v>115</v>
      </c>
      <c r="F6" s="290"/>
      <c r="G6" s="290"/>
      <c r="H6" s="290"/>
      <c r="I6" s="290"/>
      <c r="J6" s="302" t="str">
        <f>IF(AND('Mapa final'!$L$12="Muy Alta",'Mapa final'!$P$12="Leve"),CONCATENATE("R",'Mapa final'!$A$12),"")</f>
        <v/>
      </c>
      <c r="K6" s="303"/>
      <c r="L6" s="303" t="str">
        <f>IF(AND('Mapa final'!$L$12="Muy Alta",'Mapa final'!$P$12="Leve"),CONCATENATE("R",'Mapa final'!$A$12),"")</f>
        <v/>
      </c>
      <c r="M6" s="303"/>
      <c r="N6" s="303" t="str">
        <f>IF(AND('Mapa final'!$L$12="Muy Alta",'Mapa final'!$P$12="Leve"),CONCATENATE("R",'Mapa final'!$A$12),"")</f>
        <v/>
      </c>
      <c r="O6" s="305"/>
      <c r="P6" s="302" t="str">
        <f>IF(AND('Mapa final'!$L$12="Muy Alta",'Mapa final'!$P$12="Leve"),CONCATENATE("R",'Mapa final'!$A$12),"")</f>
        <v/>
      </c>
      <c r="Q6" s="303"/>
      <c r="R6" s="303" t="str">
        <f>IF(AND('Mapa final'!$L$12="Muy Alta",'Mapa final'!$P$12="Leve"),CONCATENATE("R",'Mapa final'!$A$12),"")</f>
        <v/>
      </c>
      <c r="S6" s="303"/>
      <c r="T6" s="303" t="str">
        <f>IF(AND('Mapa final'!$L$12="Muy Alta",'Mapa final'!$P$12="Leve"),CONCATENATE("R",'Mapa final'!$A$12),"")</f>
        <v/>
      </c>
      <c r="U6" s="305"/>
      <c r="V6" s="302" t="str">
        <f>IF(AND('Mapa final'!$L$12="Muy Alta",'Mapa final'!$P$12="Leve"),CONCATENATE("R",'Mapa final'!$A$12),"")</f>
        <v/>
      </c>
      <c r="W6" s="303"/>
      <c r="X6" s="303" t="str">
        <f>IF(AND('Mapa final'!$L$12="Muy Alta",'Mapa final'!$P$12="Leve"),CONCATENATE("R",'Mapa final'!$A$12),"")</f>
        <v/>
      </c>
      <c r="Y6" s="303"/>
      <c r="Z6" s="303" t="str">
        <f>IF(AND('Mapa final'!$L$12="Muy Alta",'Mapa final'!$P$12="Leve"),CONCATENATE("R",'Mapa final'!$A$12),"")</f>
        <v/>
      </c>
      <c r="AA6" s="305"/>
      <c r="AB6" s="302" t="str">
        <f>IF(AND('Mapa final'!$L$12="Muy Alta",'Mapa final'!$P$12="Leve"),CONCATENATE("R",'Mapa final'!$A$12),"")</f>
        <v/>
      </c>
      <c r="AC6" s="303"/>
      <c r="AD6" s="303" t="str">
        <f>IF(AND('Mapa final'!$L$12="Muy Alta",'Mapa final'!$P$12="Leve"),CONCATENATE("R",'Mapa final'!$A$12),"")</f>
        <v/>
      </c>
      <c r="AE6" s="303"/>
      <c r="AF6" s="303" t="str">
        <f>IF(AND('Mapa final'!$L$12="Muy Alta",'Mapa final'!$P$12="Leve"),CONCATENATE("R",'Mapa final'!$A$12),"")</f>
        <v/>
      </c>
      <c r="AG6" s="303"/>
      <c r="AH6" s="315" t="str">
        <f>IF(AND('Mapa final'!$L$12="Muy Alta",'Mapa final'!$P$12="Catastrófico"),CONCATENATE("R",'Mapa final'!$A$12),"")</f>
        <v/>
      </c>
      <c r="AI6" s="316"/>
      <c r="AJ6" s="316" t="str">
        <f>IF(AND('Mapa final'!$L$12="Muy Alta",'Mapa final'!$P$12="Catastrófico"),CONCATENATE("R",'Mapa final'!$A$12),"")</f>
        <v/>
      </c>
      <c r="AK6" s="316"/>
      <c r="AL6" s="316" t="str">
        <f>IF(AND('Mapa final'!$L$12="Muy Alta",'Mapa final'!$P$12="Catastrófico"),CONCATENATE("R",'Mapa final'!$A$12),"")</f>
        <v/>
      </c>
      <c r="AM6" s="317"/>
      <c r="AO6" s="253" t="s">
        <v>78</v>
      </c>
      <c r="AP6" s="254"/>
      <c r="AQ6" s="254"/>
      <c r="AR6" s="254"/>
      <c r="AS6" s="254"/>
      <c r="AT6" s="25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51"/>
      <c r="C7" s="251"/>
      <c r="D7" s="252"/>
      <c r="E7" s="292"/>
      <c r="F7" s="293"/>
      <c r="G7" s="293"/>
      <c r="H7" s="293"/>
      <c r="I7" s="293"/>
      <c r="J7" s="304"/>
      <c r="K7" s="298"/>
      <c r="L7" s="298"/>
      <c r="M7" s="298"/>
      <c r="N7" s="298"/>
      <c r="O7" s="299"/>
      <c r="P7" s="304"/>
      <c r="Q7" s="298"/>
      <c r="R7" s="298"/>
      <c r="S7" s="298"/>
      <c r="T7" s="298"/>
      <c r="U7" s="299"/>
      <c r="V7" s="304"/>
      <c r="W7" s="298"/>
      <c r="X7" s="298"/>
      <c r="Y7" s="298"/>
      <c r="Z7" s="298"/>
      <c r="AA7" s="299"/>
      <c r="AB7" s="304"/>
      <c r="AC7" s="298"/>
      <c r="AD7" s="298"/>
      <c r="AE7" s="298"/>
      <c r="AF7" s="298"/>
      <c r="AG7" s="298"/>
      <c r="AH7" s="309"/>
      <c r="AI7" s="310"/>
      <c r="AJ7" s="310"/>
      <c r="AK7" s="310"/>
      <c r="AL7" s="310"/>
      <c r="AM7" s="311"/>
      <c r="AN7" s="70"/>
      <c r="AO7" s="256"/>
      <c r="AP7" s="257"/>
      <c r="AQ7" s="257"/>
      <c r="AR7" s="257"/>
      <c r="AS7" s="257"/>
      <c r="AT7" s="25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51"/>
      <c r="C8" s="251"/>
      <c r="D8" s="252"/>
      <c r="E8" s="292"/>
      <c r="F8" s="293"/>
      <c r="G8" s="293"/>
      <c r="H8" s="293"/>
      <c r="I8" s="293"/>
      <c r="J8" s="304" t="str">
        <f>IF(AND('Mapa final'!$L$12="Muy Alta",'Mapa final'!$P$12="Leve"),CONCATENATE("R",'Mapa final'!$A$12),"")</f>
        <v/>
      </c>
      <c r="K8" s="298"/>
      <c r="L8" s="298" t="str">
        <f>IF(AND('Mapa final'!$L$12="Muy Alta",'Mapa final'!$P$12="Leve"),CONCATENATE("R",'Mapa final'!$A$12),"")</f>
        <v/>
      </c>
      <c r="M8" s="298"/>
      <c r="N8" s="298" t="str">
        <f>IF(AND('Mapa final'!$L$12="Muy Alta",'Mapa final'!$P$12="Leve"),CONCATENATE("R",'Mapa final'!$A$12),"")</f>
        <v/>
      </c>
      <c r="O8" s="299"/>
      <c r="P8" s="304" t="str">
        <f>IF(AND('Mapa final'!$L$12="Muy Alta",'Mapa final'!$P$12="Leve"),CONCATENATE("R",'Mapa final'!$A$12),"")</f>
        <v/>
      </c>
      <c r="Q8" s="298"/>
      <c r="R8" s="298" t="str">
        <f>IF(AND('Mapa final'!$L$12="Muy Alta",'Mapa final'!$P$12="Leve"),CONCATENATE("R",'Mapa final'!$A$12),"")</f>
        <v/>
      </c>
      <c r="S8" s="298"/>
      <c r="T8" s="298" t="str">
        <f>IF(AND('Mapa final'!$L$12="Muy Alta",'Mapa final'!$P$12="Leve"),CONCATENATE("R",'Mapa final'!$A$12),"")</f>
        <v/>
      </c>
      <c r="U8" s="299"/>
      <c r="V8" s="304" t="str">
        <f>IF(AND('Mapa final'!$L$12="Muy Alta",'Mapa final'!$P$12="Leve"),CONCATENATE("R",'Mapa final'!$A$12),"")</f>
        <v/>
      </c>
      <c r="W8" s="298"/>
      <c r="X8" s="298" t="str">
        <f>IF(AND('Mapa final'!$L$12="Muy Alta",'Mapa final'!$P$12="Leve"),CONCATENATE("R",'Mapa final'!$A$12),"")</f>
        <v/>
      </c>
      <c r="Y8" s="298"/>
      <c r="Z8" s="298" t="str">
        <f>IF(AND('Mapa final'!$L$12="Muy Alta",'Mapa final'!$P$12="Leve"),CONCATENATE("R",'Mapa final'!$A$12),"")</f>
        <v/>
      </c>
      <c r="AA8" s="299"/>
      <c r="AB8" s="304" t="str">
        <f>IF(AND('Mapa final'!$L$12="Muy Alta",'Mapa final'!$P$12="Leve"),CONCATENATE("R",'Mapa final'!$A$12),"")</f>
        <v/>
      </c>
      <c r="AC8" s="298"/>
      <c r="AD8" s="298" t="str">
        <f>IF(AND('Mapa final'!$L$12="Muy Alta",'Mapa final'!$P$12="Leve"),CONCATENATE("R",'Mapa final'!$A$12),"")</f>
        <v/>
      </c>
      <c r="AE8" s="298"/>
      <c r="AF8" s="298" t="str">
        <f>IF(AND('Mapa final'!$L$12="Muy Alta",'Mapa final'!$P$12="Leve"),CONCATENATE("R",'Mapa final'!$A$12),"")</f>
        <v/>
      </c>
      <c r="AG8" s="298"/>
      <c r="AH8" s="309" t="str">
        <f>IF(AND('Mapa final'!$L$12="Muy Alta",'Mapa final'!$P$12="Catastrófico"),CONCATENATE("R",'Mapa final'!$A$12),"")</f>
        <v/>
      </c>
      <c r="AI8" s="310"/>
      <c r="AJ8" s="310" t="str">
        <f>IF(AND('Mapa final'!$L$12="Muy Alta",'Mapa final'!$P$12="Catastrófico"),CONCATENATE("R",'Mapa final'!$A$12),"")</f>
        <v/>
      </c>
      <c r="AK8" s="310"/>
      <c r="AL8" s="310" t="str">
        <f>IF(AND('Mapa final'!$L$12="Muy Alta",'Mapa final'!$P$12="Catastrófico"),CONCATENATE("R",'Mapa final'!$A$12),"")</f>
        <v/>
      </c>
      <c r="AM8" s="311"/>
      <c r="AN8" s="70"/>
      <c r="AO8" s="256"/>
      <c r="AP8" s="257"/>
      <c r="AQ8" s="257"/>
      <c r="AR8" s="257"/>
      <c r="AS8" s="257"/>
      <c r="AT8" s="25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51"/>
      <c r="C9" s="251"/>
      <c r="D9" s="252"/>
      <c r="E9" s="292"/>
      <c r="F9" s="293"/>
      <c r="G9" s="293"/>
      <c r="H9" s="293"/>
      <c r="I9" s="293"/>
      <c r="J9" s="304"/>
      <c r="K9" s="298"/>
      <c r="L9" s="298"/>
      <c r="M9" s="298"/>
      <c r="N9" s="298"/>
      <c r="O9" s="299"/>
      <c r="P9" s="304"/>
      <c r="Q9" s="298"/>
      <c r="R9" s="298"/>
      <c r="S9" s="298"/>
      <c r="T9" s="298"/>
      <c r="U9" s="299"/>
      <c r="V9" s="304"/>
      <c r="W9" s="298"/>
      <c r="X9" s="298"/>
      <c r="Y9" s="298"/>
      <c r="Z9" s="298"/>
      <c r="AA9" s="299"/>
      <c r="AB9" s="304"/>
      <c r="AC9" s="298"/>
      <c r="AD9" s="298"/>
      <c r="AE9" s="298"/>
      <c r="AF9" s="298"/>
      <c r="AG9" s="298"/>
      <c r="AH9" s="309"/>
      <c r="AI9" s="310"/>
      <c r="AJ9" s="310"/>
      <c r="AK9" s="310"/>
      <c r="AL9" s="310"/>
      <c r="AM9" s="311"/>
      <c r="AN9" s="70"/>
      <c r="AO9" s="256"/>
      <c r="AP9" s="257"/>
      <c r="AQ9" s="257"/>
      <c r="AR9" s="257"/>
      <c r="AS9" s="257"/>
      <c r="AT9" s="25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51"/>
      <c r="C10" s="251"/>
      <c r="D10" s="252"/>
      <c r="E10" s="292"/>
      <c r="F10" s="293"/>
      <c r="G10" s="293"/>
      <c r="H10" s="293"/>
      <c r="I10" s="293"/>
      <c r="J10" s="304" t="str">
        <f>IF(AND('Mapa final'!$L$12="Muy Alta",'Mapa final'!$P$12="Leve"),CONCATENATE("R",'Mapa final'!$A$12),"")</f>
        <v/>
      </c>
      <c r="K10" s="298"/>
      <c r="L10" s="298" t="str">
        <f>IF(AND('Mapa final'!$L$12="Muy Alta",'Mapa final'!$P$12="Leve"),CONCATENATE("R",'Mapa final'!$A$12),"")</f>
        <v/>
      </c>
      <c r="M10" s="298"/>
      <c r="N10" s="298" t="str">
        <f>IF(AND('Mapa final'!$L$12="Muy Alta",'Mapa final'!$P$12="Leve"),CONCATENATE("R",'Mapa final'!$A$12),"")</f>
        <v/>
      </c>
      <c r="O10" s="299"/>
      <c r="P10" s="304" t="str">
        <f>IF(AND('Mapa final'!$L$12="Muy Alta",'Mapa final'!$P$12="Leve"),CONCATENATE("R",'Mapa final'!$A$12),"")</f>
        <v/>
      </c>
      <c r="Q10" s="298"/>
      <c r="R10" s="298" t="str">
        <f>IF(AND('Mapa final'!$L$12="Muy Alta",'Mapa final'!$P$12="Leve"),CONCATENATE("R",'Mapa final'!$A$12),"")</f>
        <v/>
      </c>
      <c r="S10" s="298"/>
      <c r="T10" s="298" t="str">
        <f>IF(AND('Mapa final'!$L$12="Muy Alta",'Mapa final'!$P$12="Leve"),CONCATENATE("R",'Mapa final'!$A$12),"")</f>
        <v/>
      </c>
      <c r="U10" s="299"/>
      <c r="V10" s="304" t="str">
        <f>IF(AND('Mapa final'!$L$12="Muy Alta",'Mapa final'!$P$12="Leve"),CONCATENATE("R",'Mapa final'!$A$12),"")</f>
        <v/>
      </c>
      <c r="W10" s="298"/>
      <c r="X10" s="298" t="str">
        <f>IF(AND('Mapa final'!$L$12="Muy Alta",'Mapa final'!$P$12="Leve"),CONCATENATE("R",'Mapa final'!$A$12),"")</f>
        <v/>
      </c>
      <c r="Y10" s="298"/>
      <c r="Z10" s="298" t="str">
        <f>IF(AND('Mapa final'!$L$12="Muy Alta",'Mapa final'!$P$12="Leve"),CONCATENATE("R",'Mapa final'!$A$12),"")</f>
        <v/>
      </c>
      <c r="AA10" s="299"/>
      <c r="AB10" s="304" t="str">
        <f>IF(AND('Mapa final'!$L$12="Muy Alta",'Mapa final'!$P$12="Leve"),CONCATENATE("R",'Mapa final'!$A$12),"")</f>
        <v/>
      </c>
      <c r="AC10" s="298"/>
      <c r="AD10" s="298" t="str">
        <f>IF(AND('Mapa final'!$L$12="Muy Alta",'Mapa final'!$P$12="Leve"),CONCATENATE("R",'Mapa final'!$A$12),"")</f>
        <v/>
      </c>
      <c r="AE10" s="298"/>
      <c r="AF10" s="298" t="str">
        <f>IF(AND('Mapa final'!$L$12="Muy Alta",'Mapa final'!$P$12="Leve"),CONCATENATE("R",'Mapa final'!$A$12),"")</f>
        <v/>
      </c>
      <c r="AG10" s="298"/>
      <c r="AH10" s="309" t="str">
        <f>IF(AND('Mapa final'!$L$12="Muy Alta",'Mapa final'!$P$12="Catastrófico"),CONCATENATE("R",'Mapa final'!$A$12),"")</f>
        <v/>
      </c>
      <c r="AI10" s="310"/>
      <c r="AJ10" s="310" t="str">
        <f>IF(AND('Mapa final'!$L$12="Muy Alta",'Mapa final'!$P$12="Catastrófico"),CONCATENATE("R",'Mapa final'!$A$12),"")</f>
        <v/>
      </c>
      <c r="AK10" s="310"/>
      <c r="AL10" s="310" t="str">
        <f>IF(AND('Mapa final'!$L$12="Muy Alta",'Mapa final'!$P$12="Catastrófico"),CONCATENATE("R",'Mapa final'!$A$12),"")</f>
        <v/>
      </c>
      <c r="AM10" s="311"/>
      <c r="AN10" s="70"/>
      <c r="AO10" s="256"/>
      <c r="AP10" s="257"/>
      <c r="AQ10" s="257"/>
      <c r="AR10" s="257"/>
      <c r="AS10" s="257"/>
      <c r="AT10" s="25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51"/>
      <c r="C11" s="251"/>
      <c r="D11" s="252"/>
      <c r="E11" s="292"/>
      <c r="F11" s="293"/>
      <c r="G11" s="293"/>
      <c r="H11" s="293"/>
      <c r="I11" s="293"/>
      <c r="J11" s="304"/>
      <c r="K11" s="298"/>
      <c r="L11" s="298"/>
      <c r="M11" s="298"/>
      <c r="N11" s="298"/>
      <c r="O11" s="299"/>
      <c r="P11" s="304"/>
      <c r="Q11" s="298"/>
      <c r="R11" s="298"/>
      <c r="S11" s="298"/>
      <c r="T11" s="298"/>
      <c r="U11" s="299"/>
      <c r="V11" s="304"/>
      <c r="W11" s="298"/>
      <c r="X11" s="298"/>
      <c r="Y11" s="298"/>
      <c r="Z11" s="298"/>
      <c r="AA11" s="299"/>
      <c r="AB11" s="304"/>
      <c r="AC11" s="298"/>
      <c r="AD11" s="298"/>
      <c r="AE11" s="298"/>
      <c r="AF11" s="298"/>
      <c r="AG11" s="298"/>
      <c r="AH11" s="309"/>
      <c r="AI11" s="310"/>
      <c r="AJ11" s="310"/>
      <c r="AK11" s="310"/>
      <c r="AL11" s="310"/>
      <c r="AM11" s="311"/>
      <c r="AN11" s="70"/>
      <c r="AO11" s="256"/>
      <c r="AP11" s="257"/>
      <c r="AQ11" s="257"/>
      <c r="AR11" s="257"/>
      <c r="AS11" s="257"/>
      <c r="AT11" s="25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51"/>
      <c r="C12" s="251"/>
      <c r="D12" s="252"/>
      <c r="E12" s="292"/>
      <c r="F12" s="293"/>
      <c r="G12" s="293"/>
      <c r="H12" s="293"/>
      <c r="I12" s="293"/>
      <c r="J12" s="304" t="str">
        <f>IF(AND('Mapa final'!$L$12="Muy Alta",'Mapa final'!$P$12="Leve"),CONCATENATE("R",'Mapa final'!$A$12),"")</f>
        <v/>
      </c>
      <c r="K12" s="298"/>
      <c r="L12" s="298" t="str">
        <f>IF(AND('Mapa final'!$L$12="Muy Alta",'Mapa final'!$P$12="Leve"),CONCATENATE("R",'Mapa final'!$A$12),"")</f>
        <v/>
      </c>
      <c r="M12" s="298"/>
      <c r="N12" s="298" t="str">
        <f>IF(AND('Mapa final'!$L$12="Muy Alta",'Mapa final'!$P$12="Leve"),CONCATENATE("R",'Mapa final'!$A$12),"")</f>
        <v/>
      </c>
      <c r="O12" s="299"/>
      <c r="P12" s="304" t="str">
        <f>IF(AND('Mapa final'!$L$12="Muy Alta",'Mapa final'!$P$12="Leve"),CONCATENATE("R",'Mapa final'!$A$12),"")</f>
        <v/>
      </c>
      <c r="Q12" s="298"/>
      <c r="R12" s="298" t="str">
        <f>IF(AND('Mapa final'!$L$12="Muy Alta",'Mapa final'!$P$12="Leve"),CONCATENATE("R",'Mapa final'!$A$12),"")</f>
        <v/>
      </c>
      <c r="S12" s="298"/>
      <c r="T12" s="298" t="str">
        <f>IF(AND('Mapa final'!$L$12="Muy Alta",'Mapa final'!$P$12="Leve"),CONCATENATE("R",'Mapa final'!$A$12),"")</f>
        <v/>
      </c>
      <c r="U12" s="299"/>
      <c r="V12" s="304" t="str">
        <f>IF(AND('Mapa final'!$L$12="Muy Alta",'Mapa final'!$P$12="Leve"),CONCATENATE("R",'Mapa final'!$A$12),"")</f>
        <v/>
      </c>
      <c r="W12" s="298"/>
      <c r="X12" s="298" t="str">
        <f>IF(AND('Mapa final'!$L$12="Muy Alta",'Mapa final'!$P$12="Leve"),CONCATENATE("R",'Mapa final'!$A$12),"")</f>
        <v/>
      </c>
      <c r="Y12" s="298"/>
      <c r="Z12" s="298" t="str">
        <f>IF(AND('Mapa final'!$L$12="Muy Alta",'Mapa final'!$P$12="Leve"),CONCATENATE("R",'Mapa final'!$A$12),"")</f>
        <v/>
      </c>
      <c r="AA12" s="299"/>
      <c r="AB12" s="304" t="str">
        <f>IF(AND('Mapa final'!$L$12="Muy Alta",'Mapa final'!$P$12="Leve"),CONCATENATE("R",'Mapa final'!$A$12),"")</f>
        <v/>
      </c>
      <c r="AC12" s="298"/>
      <c r="AD12" s="298" t="str">
        <f>IF(AND('Mapa final'!$L$12="Muy Alta",'Mapa final'!$P$12="Leve"),CONCATENATE("R",'Mapa final'!$A$12),"")</f>
        <v/>
      </c>
      <c r="AE12" s="298"/>
      <c r="AF12" s="298" t="str">
        <f>IF(AND('Mapa final'!$L$12="Muy Alta",'Mapa final'!$P$12="Leve"),CONCATENATE("R",'Mapa final'!$A$12),"")</f>
        <v/>
      </c>
      <c r="AG12" s="298"/>
      <c r="AH12" s="309" t="str">
        <f>IF(AND('Mapa final'!$L$12="Muy Alta",'Mapa final'!$P$12="Catastrófico"),CONCATENATE("R",'Mapa final'!$A$12),"")</f>
        <v/>
      </c>
      <c r="AI12" s="310"/>
      <c r="AJ12" s="310" t="str">
        <f>IF(AND('Mapa final'!$L$12="Muy Alta",'Mapa final'!$P$12="Catastrófico"),CONCATENATE("R",'Mapa final'!$A$12),"")</f>
        <v/>
      </c>
      <c r="AK12" s="310"/>
      <c r="AL12" s="310" t="str">
        <f>IF(AND('Mapa final'!$L$12="Muy Alta",'Mapa final'!$P$12="Catastrófico"),CONCATENATE("R",'Mapa final'!$A$12),"")</f>
        <v/>
      </c>
      <c r="AM12" s="311"/>
      <c r="AN12" s="70"/>
      <c r="AO12" s="256"/>
      <c r="AP12" s="257"/>
      <c r="AQ12" s="257"/>
      <c r="AR12" s="257"/>
      <c r="AS12" s="257"/>
      <c r="AT12" s="25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51"/>
      <c r="C13" s="251"/>
      <c r="D13" s="252"/>
      <c r="E13" s="295"/>
      <c r="F13" s="296"/>
      <c r="G13" s="296"/>
      <c r="H13" s="296"/>
      <c r="I13" s="296"/>
      <c r="J13" s="308"/>
      <c r="K13" s="300"/>
      <c r="L13" s="300"/>
      <c r="M13" s="300"/>
      <c r="N13" s="300"/>
      <c r="O13" s="301"/>
      <c r="P13" s="308"/>
      <c r="Q13" s="300"/>
      <c r="R13" s="300"/>
      <c r="S13" s="300"/>
      <c r="T13" s="300"/>
      <c r="U13" s="301"/>
      <c r="V13" s="308"/>
      <c r="W13" s="300"/>
      <c r="X13" s="300"/>
      <c r="Y13" s="300"/>
      <c r="Z13" s="300"/>
      <c r="AA13" s="301"/>
      <c r="AB13" s="308"/>
      <c r="AC13" s="300"/>
      <c r="AD13" s="300"/>
      <c r="AE13" s="300"/>
      <c r="AF13" s="300"/>
      <c r="AG13" s="300"/>
      <c r="AH13" s="312"/>
      <c r="AI13" s="313"/>
      <c r="AJ13" s="313"/>
      <c r="AK13" s="313"/>
      <c r="AL13" s="313"/>
      <c r="AM13" s="314"/>
      <c r="AN13" s="70"/>
      <c r="AO13" s="259"/>
      <c r="AP13" s="260"/>
      <c r="AQ13" s="260"/>
      <c r="AR13" s="260"/>
      <c r="AS13" s="260"/>
      <c r="AT13" s="26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51"/>
      <c r="C14" s="251"/>
      <c r="D14" s="252"/>
      <c r="E14" s="289" t="s">
        <v>114</v>
      </c>
      <c r="F14" s="290"/>
      <c r="G14" s="290"/>
      <c r="H14" s="290"/>
      <c r="I14" s="290"/>
      <c r="J14" s="324" t="str">
        <f>IF(AND('Mapa final'!$L$12="Alta",'Mapa final'!$P$12="Leve"),CONCATENATE("R",'Mapa final'!$A$12),"")</f>
        <v/>
      </c>
      <c r="K14" s="325"/>
      <c r="L14" s="325" t="str">
        <f>IF(AND('Mapa final'!$L$12="Alta",'Mapa final'!$P$12="Leve"),CONCATENATE("R",'Mapa final'!$A$12),"")</f>
        <v/>
      </c>
      <c r="M14" s="325"/>
      <c r="N14" s="325" t="str">
        <f>IF(AND('Mapa final'!$L$12="Alta",'Mapa final'!$P$12="Leve"),CONCATENATE("R",'Mapa final'!$A$12),"")</f>
        <v/>
      </c>
      <c r="O14" s="326"/>
      <c r="P14" s="324" t="str">
        <f>IF(AND('Mapa final'!$L$12="Alta",'Mapa final'!$P$12="Leve"),CONCATENATE("R",'Mapa final'!$A$12),"")</f>
        <v/>
      </c>
      <c r="Q14" s="325"/>
      <c r="R14" s="325" t="str">
        <f>IF(AND('Mapa final'!$L$12="Alta",'Mapa final'!$P$12="Leve"),CONCATENATE("R",'Mapa final'!$A$12),"")</f>
        <v/>
      </c>
      <c r="S14" s="325"/>
      <c r="T14" s="325" t="str">
        <f>IF(AND('Mapa final'!$L$12="Alta",'Mapa final'!$P$12="Leve"),CONCATENATE("R",'Mapa final'!$A$12),"")</f>
        <v/>
      </c>
      <c r="U14" s="326"/>
      <c r="V14" s="302" t="str">
        <f>IF(AND('Mapa final'!$L$12="Muy Alta",'Mapa final'!$P$12="Leve"),CONCATENATE("R",'Mapa final'!$A$12),"")</f>
        <v/>
      </c>
      <c r="W14" s="303"/>
      <c r="X14" s="303" t="str">
        <f>IF(AND('Mapa final'!$L$12="Muy Alta",'Mapa final'!$P$12="Leve"),CONCATENATE("R",'Mapa final'!$A$12),"")</f>
        <v/>
      </c>
      <c r="Y14" s="303"/>
      <c r="Z14" s="303" t="str">
        <f>IF(AND('Mapa final'!$L$12="Muy Alta",'Mapa final'!$P$12="Leve"),CONCATENATE("R",'Mapa final'!$A$12),"")</f>
        <v/>
      </c>
      <c r="AA14" s="305"/>
      <c r="AB14" s="302" t="str">
        <f>IF(AND('Mapa final'!$L$12="Muy Alta",'Mapa final'!$P$12="Leve"),CONCATENATE("R",'Mapa final'!$A$12),"")</f>
        <v/>
      </c>
      <c r="AC14" s="303"/>
      <c r="AD14" s="303" t="str">
        <f>IF(AND('Mapa final'!$L$12="Muy Alta",'Mapa final'!$P$12="Leve"),CONCATENATE("R",'Mapa final'!$A$12),"")</f>
        <v/>
      </c>
      <c r="AE14" s="303"/>
      <c r="AF14" s="303" t="str">
        <f>IF(AND('Mapa final'!$L$12="Muy Alta",'Mapa final'!$P$12="Leve"),CONCATENATE("R",'Mapa final'!$A$12),"")</f>
        <v/>
      </c>
      <c r="AG14" s="305"/>
      <c r="AH14" s="315" t="str">
        <f>IF(AND('Mapa final'!$L$12="Muy Alta",'Mapa final'!$P$12="Catastrófico"),CONCATENATE("R",'Mapa final'!$A$12),"")</f>
        <v/>
      </c>
      <c r="AI14" s="316"/>
      <c r="AJ14" s="316" t="str">
        <f>IF(AND('Mapa final'!$L$12="Muy Alta",'Mapa final'!$P$12="Catastrófico"),CONCATENATE("R",'Mapa final'!$A$12),"")</f>
        <v/>
      </c>
      <c r="AK14" s="316"/>
      <c r="AL14" s="316" t="str">
        <f>IF(AND('Mapa final'!$L$12="Muy Alta",'Mapa final'!$P$12="Catastrófico"),CONCATENATE("R",'Mapa final'!$A$12),"")</f>
        <v/>
      </c>
      <c r="AM14" s="317"/>
      <c r="AN14" s="70"/>
      <c r="AO14" s="262" t="s">
        <v>79</v>
      </c>
      <c r="AP14" s="263"/>
      <c r="AQ14" s="263"/>
      <c r="AR14" s="263"/>
      <c r="AS14" s="263"/>
      <c r="AT14" s="26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51"/>
      <c r="C15" s="251"/>
      <c r="D15" s="252"/>
      <c r="E15" s="292"/>
      <c r="F15" s="293"/>
      <c r="G15" s="293"/>
      <c r="H15" s="293"/>
      <c r="I15" s="293"/>
      <c r="J15" s="318"/>
      <c r="K15" s="319"/>
      <c r="L15" s="319"/>
      <c r="M15" s="319"/>
      <c r="N15" s="319"/>
      <c r="O15" s="320"/>
      <c r="P15" s="318"/>
      <c r="Q15" s="319"/>
      <c r="R15" s="319"/>
      <c r="S15" s="319"/>
      <c r="T15" s="319"/>
      <c r="U15" s="320"/>
      <c r="V15" s="304"/>
      <c r="W15" s="298"/>
      <c r="X15" s="298"/>
      <c r="Y15" s="298"/>
      <c r="Z15" s="298"/>
      <c r="AA15" s="299"/>
      <c r="AB15" s="304"/>
      <c r="AC15" s="298"/>
      <c r="AD15" s="298"/>
      <c r="AE15" s="298"/>
      <c r="AF15" s="298"/>
      <c r="AG15" s="299"/>
      <c r="AH15" s="309"/>
      <c r="AI15" s="310"/>
      <c r="AJ15" s="310"/>
      <c r="AK15" s="310"/>
      <c r="AL15" s="310"/>
      <c r="AM15" s="311"/>
      <c r="AN15" s="70"/>
      <c r="AO15" s="265"/>
      <c r="AP15" s="266"/>
      <c r="AQ15" s="266"/>
      <c r="AR15" s="266"/>
      <c r="AS15" s="266"/>
      <c r="AT15" s="26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51"/>
      <c r="C16" s="251"/>
      <c r="D16" s="252"/>
      <c r="E16" s="292"/>
      <c r="F16" s="293"/>
      <c r="G16" s="293"/>
      <c r="H16" s="293"/>
      <c r="I16" s="293"/>
      <c r="J16" s="318" t="str">
        <f>IF(AND('Mapa final'!$L$12="Alta",'Mapa final'!$P$12="Leve"),CONCATENATE("R",'Mapa final'!$A$12),"")</f>
        <v/>
      </c>
      <c r="K16" s="319"/>
      <c r="L16" s="319" t="str">
        <f>IF(AND('Mapa final'!$L$12="Alta",'Mapa final'!$P$12="Leve"),CONCATENATE("R",'Mapa final'!$A$12),"")</f>
        <v/>
      </c>
      <c r="M16" s="319"/>
      <c r="N16" s="319" t="str">
        <f>IF(AND('Mapa final'!$L$12="Alta",'Mapa final'!$P$12="Leve"),CONCATENATE("R",'Mapa final'!$A$12),"")</f>
        <v/>
      </c>
      <c r="O16" s="320"/>
      <c r="P16" s="318" t="str">
        <f>IF(AND('Mapa final'!$L$12="Alta",'Mapa final'!$P$12="Leve"),CONCATENATE("R",'Mapa final'!$A$12),"")</f>
        <v/>
      </c>
      <c r="Q16" s="319"/>
      <c r="R16" s="319" t="str">
        <f>IF(AND('Mapa final'!$L$12="Alta",'Mapa final'!$P$12="Leve"),CONCATENATE("R",'Mapa final'!$A$12),"")</f>
        <v/>
      </c>
      <c r="S16" s="319"/>
      <c r="T16" s="319" t="str">
        <f>IF(AND('Mapa final'!$L$12="Alta",'Mapa final'!$P$12="Leve"),CONCATENATE("R",'Mapa final'!$A$12),"")</f>
        <v/>
      </c>
      <c r="U16" s="320"/>
      <c r="V16" s="304" t="str">
        <f>IF(AND('Mapa final'!$L$12="Muy Alta",'Mapa final'!$P$12="Leve"),CONCATENATE("R",'Mapa final'!$A$12),"")</f>
        <v/>
      </c>
      <c r="W16" s="298"/>
      <c r="X16" s="298" t="str">
        <f>IF(AND('Mapa final'!$L$12="Muy Alta",'Mapa final'!$P$12="Leve"),CONCATENATE("R",'Mapa final'!$A$12),"")</f>
        <v/>
      </c>
      <c r="Y16" s="298"/>
      <c r="Z16" s="298" t="str">
        <f>IF(AND('Mapa final'!$L$12="Muy Alta",'Mapa final'!$P$12="Leve"),CONCATENATE("R",'Mapa final'!$A$12),"")</f>
        <v/>
      </c>
      <c r="AA16" s="299"/>
      <c r="AB16" s="304" t="str">
        <f>IF(AND('Mapa final'!$L$12="Muy Alta",'Mapa final'!$P$12="Leve"),CONCATENATE("R",'Mapa final'!$A$12),"")</f>
        <v/>
      </c>
      <c r="AC16" s="298"/>
      <c r="AD16" s="298" t="str">
        <f>IF(AND('Mapa final'!$L$12="Muy Alta",'Mapa final'!$P$12="Leve"),CONCATENATE("R",'Mapa final'!$A$12),"")</f>
        <v/>
      </c>
      <c r="AE16" s="298"/>
      <c r="AF16" s="298" t="str">
        <f>IF(AND('Mapa final'!$L$12="Muy Alta",'Mapa final'!$P$12="Leve"),CONCATENATE("R",'Mapa final'!$A$12),"")</f>
        <v/>
      </c>
      <c r="AG16" s="299"/>
      <c r="AH16" s="309" t="str">
        <f>IF(AND('Mapa final'!$L$12="Muy Alta",'Mapa final'!$P$12="Catastrófico"),CONCATENATE("R",'Mapa final'!$A$12),"")</f>
        <v/>
      </c>
      <c r="AI16" s="310"/>
      <c r="AJ16" s="310" t="str">
        <f>IF(AND('Mapa final'!$L$12="Muy Alta",'Mapa final'!$P$12="Catastrófico"),CONCATENATE("R",'Mapa final'!$A$12),"")</f>
        <v/>
      </c>
      <c r="AK16" s="310"/>
      <c r="AL16" s="310" t="str">
        <f>IF(AND('Mapa final'!$L$12="Muy Alta",'Mapa final'!$P$12="Catastrófico"),CONCATENATE("R",'Mapa final'!$A$12),"")</f>
        <v/>
      </c>
      <c r="AM16" s="311"/>
      <c r="AN16" s="70"/>
      <c r="AO16" s="265"/>
      <c r="AP16" s="266"/>
      <c r="AQ16" s="266"/>
      <c r="AR16" s="266"/>
      <c r="AS16" s="266"/>
      <c r="AT16" s="26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51"/>
      <c r="C17" s="251"/>
      <c r="D17" s="252"/>
      <c r="E17" s="292"/>
      <c r="F17" s="293"/>
      <c r="G17" s="293"/>
      <c r="H17" s="293"/>
      <c r="I17" s="293"/>
      <c r="J17" s="318"/>
      <c r="K17" s="319"/>
      <c r="L17" s="319"/>
      <c r="M17" s="319"/>
      <c r="N17" s="319"/>
      <c r="O17" s="320"/>
      <c r="P17" s="318"/>
      <c r="Q17" s="319"/>
      <c r="R17" s="319"/>
      <c r="S17" s="319"/>
      <c r="T17" s="319"/>
      <c r="U17" s="320"/>
      <c r="V17" s="304"/>
      <c r="W17" s="298"/>
      <c r="X17" s="298"/>
      <c r="Y17" s="298"/>
      <c r="Z17" s="298"/>
      <c r="AA17" s="299"/>
      <c r="AB17" s="304"/>
      <c r="AC17" s="298"/>
      <c r="AD17" s="298"/>
      <c r="AE17" s="298"/>
      <c r="AF17" s="298"/>
      <c r="AG17" s="299"/>
      <c r="AH17" s="309"/>
      <c r="AI17" s="310"/>
      <c r="AJ17" s="310"/>
      <c r="AK17" s="310"/>
      <c r="AL17" s="310"/>
      <c r="AM17" s="311"/>
      <c r="AN17" s="70"/>
      <c r="AO17" s="265"/>
      <c r="AP17" s="266"/>
      <c r="AQ17" s="266"/>
      <c r="AR17" s="266"/>
      <c r="AS17" s="266"/>
      <c r="AT17" s="26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51"/>
      <c r="C18" s="251"/>
      <c r="D18" s="252"/>
      <c r="E18" s="292"/>
      <c r="F18" s="293"/>
      <c r="G18" s="293"/>
      <c r="H18" s="293"/>
      <c r="I18" s="293"/>
      <c r="J18" s="318" t="str">
        <f>IF(AND('Mapa final'!$L$12="Alta",'Mapa final'!$P$12="Leve"),CONCATENATE("R",'Mapa final'!$A$12),"")</f>
        <v/>
      </c>
      <c r="K18" s="319"/>
      <c r="L18" s="319" t="str">
        <f>IF(AND('Mapa final'!$L$12="Alta",'Mapa final'!$P$12="Leve"),CONCATENATE("R",'Mapa final'!$A$12),"")</f>
        <v/>
      </c>
      <c r="M18" s="319"/>
      <c r="N18" s="319" t="str">
        <f>IF(AND('Mapa final'!$L$12="Alta",'Mapa final'!$P$12="Leve"),CONCATENATE("R",'Mapa final'!$A$12),"")</f>
        <v/>
      </c>
      <c r="O18" s="320"/>
      <c r="P18" s="318" t="str">
        <f>IF(AND('Mapa final'!$L$12="Alta",'Mapa final'!$P$12="Leve"),CONCATENATE("R",'Mapa final'!$A$12),"")</f>
        <v/>
      </c>
      <c r="Q18" s="319"/>
      <c r="R18" s="319" t="str">
        <f>IF(AND('Mapa final'!$L$12="Alta",'Mapa final'!$P$12="Leve"),CONCATENATE("R",'Mapa final'!$A$12),"")</f>
        <v/>
      </c>
      <c r="S18" s="319"/>
      <c r="T18" s="319" t="str">
        <f>IF(AND('Mapa final'!$L$12="Alta",'Mapa final'!$P$12="Leve"),CONCATENATE("R",'Mapa final'!$A$12),"")</f>
        <v/>
      </c>
      <c r="U18" s="320"/>
      <c r="V18" s="304" t="str">
        <f>IF(AND('Mapa final'!$L$12="Muy Alta",'Mapa final'!$P$12="Leve"),CONCATENATE("R",'Mapa final'!$A$12),"")</f>
        <v/>
      </c>
      <c r="W18" s="298"/>
      <c r="X18" s="298" t="str">
        <f>IF(AND('Mapa final'!$L$12="Muy Alta",'Mapa final'!$P$12="Leve"),CONCATENATE("R",'Mapa final'!$A$12),"")</f>
        <v/>
      </c>
      <c r="Y18" s="298"/>
      <c r="Z18" s="298" t="str">
        <f>IF(AND('Mapa final'!$L$12="Muy Alta",'Mapa final'!$P$12="Leve"),CONCATENATE("R",'Mapa final'!$A$12),"")</f>
        <v/>
      </c>
      <c r="AA18" s="299"/>
      <c r="AB18" s="304" t="str">
        <f>IF(AND('Mapa final'!$L$12="Muy Alta",'Mapa final'!$P$12="Leve"),CONCATENATE("R",'Mapa final'!$A$12),"")</f>
        <v/>
      </c>
      <c r="AC18" s="298"/>
      <c r="AD18" s="298" t="str">
        <f>IF(AND('Mapa final'!$L$12="Muy Alta",'Mapa final'!$P$12="Leve"),CONCATENATE("R",'Mapa final'!$A$12),"")</f>
        <v/>
      </c>
      <c r="AE18" s="298"/>
      <c r="AF18" s="298" t="str">
        <f>IF(AND('Mapa final'!$L$12="Muy Alta",'Mapa final'!$P$12="Leve"),CONCATENATE("R",'Mapa final'!$A$12),"")</f>
        <v/>
      </c>
      <c r="AG18" s="299"/>
      <c r="AH18" s="309" t="str">
        <f>IF(AND('Mapa final'!$L$12="Muy Alta",'Mapa final'!$P$12="Catastrófico"),CONCATENATE("R",'Mapa final'!$A$12),"")</f>
        <v/>
      </c>
      <c r="AI18" s="310"/>
      <c r="AJ18" s="310" t="str">
        <f>IF(AND('Mapa final'!$L$12="Muy Alta",'Mapa final'!$P$12="Catastrófico"),CONCATENATE("R",'Mapa final'!$A$12),"")</f>
        <v/>
      </c>
      <c r="AK18" s="310"/>
      <c r="AL18" s="310" t="str">
        <f>IF(AND('Mapa final'!$L$12="Muy Alta",'Mapa final'!$P$12="Catastrófico"),CONCATENATE("R",'Mapa final'!$A$12),"")</f>
        <v/>
      </c>
      <c r="AM18" s="311"/>
      <c r="AN18" s="70"/>
      <c r="AO18" s="265"/>
      <c r="AP18" s="266"/>
      <c r="AQ18" s="266"/>
      <c r="AR18" s="266"/>
      <c r="AS18" s="266"/>
      <c r="AT18" s="26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51"/>
      <c r="C19" s="251"/>
      <c r="D19" s="252"/>
      <c r="E19" s="292"/>
      <c r="F19" s="293"/>
      <c r="G19" s="293"/>
      <c r="H19" s="293"/>
      <c r="I19" s="293"/>
      <c r="J19" s="318"/>
      <c r="K19" s="319"/>
      <c r="L19" s="319"/>
      <c r="M19" s="319"/>
      <c r="N19" s="319"/>
      <c r="O19" s="320"/>
      <c r="P19" s="318"/>
      <c r="Q19" s="319"/>
      <c r="R19" s="319"/>
      <c r="S19" s="319"/>
      <c r="T19" s="319"/>
      <c r="U19" s="320"/>
      <c r="V19" s="304"/>
      <c r="W19" s="298"/>
      <c r="X19" s="298"/>
      <c r="Y19" s="298"/>
      <c r="Z19" s="298"/>
      <c r="AA19" s="299"/>
      <c r="AB19" s="304"/>
      <c r="AC19" s="298"/>
      <c r="AD19" s="298"/>
      <c r="AE19" s="298"/>
      <c r="AF19" s="298"/>
      <c r="AG19" s="299"/>
      <c r="AH19" s="309"/>
      <c r="AI19" s="310"/>
      <c r="AJ19" s="310"/>
      <c r="AK19" s="310"/>
      <c r="AL19" s="310"/>
      <c r="AM19" s="311"/>
      <c r="AN19" s="70"/>
      <c r="AO19" s="265"/>
      <c r="AP19" s="266"/>
      <c r="AQ19" s="266"/>
      <c r="AR19" s="266"/>
      <c r="AS19" s="266"/>
      <c r="AT19" s="26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51"/>
      <c r="C20" s="251"/>
      <c r="D20" s="252"/>
      <c r="E20" s="292"/>
      <c r="F20" s="293"/>
      <c r="G20" s="293"/>
      <c r="H20" s="293"/>
      <c r="I20" s="293"/>
      <c r="J20" s="318" t="str">
        <f>IF(AND('Mapa final'!$L$12="Alta",'Mapa final'!$P$12="Leve"),CONCATENATE("R",'Mapa final'!$A$12),"")</f>
        <v/>
      </c>
      <c r="K20" s="319"/>
      <c r="L20" s="319" t="str">
        <f>IF(AND('Mapa final'!$L$12="Alta",'Mapa final'!$P$12="Leve"),CONCATENATE("R",'Mapa final'!$A$12),"")</f>
        <v/>
      </c>
      <c r="M20" s="319"/>
      <c r="N20" s="319" t="str">
        <f>IF(AND('Mapa final'!$L$12="Alta",'Mapa final'!$P$12="Leve"),CONCATENATE("R",'Mapa final'!$A$12),"")</f>
        <v/>
      </c>
      <c r="O20" s="320"/>
      <c r="P20" s="318" t="str">
        <f>IF(AND('Mapa final'!$L$12="Alta",'Mapa final'!$P$12="Leve"),CONCATENATE("R",'Mapa final'!$A$12),"")</f>
        <v/>
      </c>
      <c r="Q20" s="319"/>
      <c r="R20" s="319" t="str">
        <f>IF(AND('Mapa final'!$L$12="Alta",'Mapa final'!$P$12="Leve"),CONCATENATE("R",'Mapa final'!$A$12),"")</f>
        <v/>
      </c>
      <c r="S20" s="319"/>
      <c r="T20" s="319" t="str">
        <f>IF(AND('Mapa final'!$L$12="Alta",'Mapa final'!$P$12="Leve"),CONCATENATE("R",'Mapa final'!$A$12),"")</f>
        <v/>
      </c>
      <c r="U20" s="320"/>
      <c r="V20" s="304" t="str">
        <f>IF(AND('Mapa final'!$L$12="Muy Alta",'Mapa final'!$P$12="Leve"),CONCATENATE("R",'Mapa final'!$A$12),"")</f>
        <v/>
      </c>
      <c r="W20" s="298"/>
      <c r="X20" s="298" t="str">
        <f>IF(AND('Mapa final'!$L$12="Muy Alta",'Mapa final'!$P$12="Leve"),CONCATENATE("R",'Mapa final'!$A$12),"")</f>
        <v/>
      </c>
      <c r="Y20" s="298"/>
      <c r="Z20" s="298" t="str">
        <f>IF(AND('Mapa final'!$L$12="Muy Alta",'Mapa final'!$P$12="Leve"),CONCATENATE("R",'Mapa final'!$A$12),"")</f>
        <v/>
      </c>
      <c r="AA20" s="299"/>
      <c r="AB20" s="304" t="str">
        <f>IF(AND('Mapa final'!$L$12="Muy Alta",'Mapa final'!$P$12="Leve"),CONCATENATE("R",'Mapa final'!$A$12),"")</f>
        <v/>
      </c>
      <c r="AC20" s="298"/>
      <c r="AD20" s="298" t="str">
        <f>IF(AND('Mapa final'!$L$12="Muy Alta",'Mapa final'!$P$12="Leve"),CONCATENATE("R",'Mapa final'!$A$12),"")</f>
        <v/>
      </c>
      <c r="AE20" s="298"/>
      <c r="AF20" s="298" t="str">
        <f>IF(AND('Mapa final'!$L$12="Muy Alta",'Mapa final'!$P$12="Leve"),CONCATENATE("R",'Mapa final'!$A$12),"")</f>
        <v/>
      </c>
      <c r="AG20" s="299"/>
      <c r="AH20" s="309" t="str">
        <f>IF(AND('Mapa final'!$L$12="Muy Alta",'Mapa final'!$P$12="Catastrófico"),CONCATENATE("R",'Mapa final'!$A$12),"")</f>
        <v/>
      </c>
      <c r="AI20" s="310"/>
      <c r="AJ20" s="310" t="str">
        <f>IF(AND('Mapa final'!$L$12="Muy Alta",'Mapa final'!$P$12="Catastrófico"),CONCATENATE("R",'Mapa final'!$A$12),"")</f>
        <v/>
      </c>
      <c r="AK20" s="310"/>
      <c r="AL20" s="310" t="str">
        <f>IF(AND('Mapa final'!$L$12="Muy Alta",'Mapa final'!$P$12="Catastrófico"),CONCATENATE("R",'Mapa final'!$A$12),"")</f>
        <v/>
      </c>
      <c r="AM20" s="311"/>
      <c r="AN20" s="70"/>
      <c r="AO20" s="265"/>
      <c r="AP20" s="266"/>
      <c r="AQ20" s="266"/>
      <c r="AR20" s="266"/>
      <c r="AS20" s="266"/>
      <c r="AT20" s="26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51"/>
      <c r="C21" s="251"/>
      <c r="D21" s="252"/>
      <c r="E21" s="295"/>
      <c r="F21" s="296"/>
      <c r="G21" s="296"/>
      <c r="H21" s="296"/>
      <c r="I21" s="296"/>
      <c r="J21" s="321"/>
      <c r="K21" s="322"/>
      <c r="L21" s="322"/>
      <c r="M21" s="322"/>
      <c r="N21" s="322"/>
      <c r="O21" s="323"/>
      <c r="P21" s="321"/>
      <c r="Q21" s="322"/>
      <c r="R21" s="322"/>
      <c r="S21" s="322"/>
      <c r="T21" s="322"/>
      <c r="U21" s="323"/>
      <c r="V21" s="308"/>
      <c r="W21" s="300"/>
      <c r="X21" s="300"/>
      <c r="Y21" s="300"/>
      <c r="Z21" s="300"/>
      <c r="AA21" s="301"/>
      <c r="AB21" s="308"/>
      <c r="AC21" s="300"/>
      <c r="AD21" s="300"/>
      <c r="AE21" s="300"/>
      <c r="AF21" s="300"/>
      <c r="AG21" s="301"/>
      <c r="AH21" s="312"/>
      <c r="AI21" s="313"/>
      <c r="AJ21" s="313"/>
      <c r="AK21" s="313"/>
      <c r="AL21" s="313"/>
      <c r="AM21" s="314"/>
      <c r="AN21" s="70"/>
      <c r="AO21" s="268"/>
      <c r="AP21" s="269"/>
      <c r="AQ21" s="269"/>
      <c r="AR21" s="269"/>
      <c r="AS21" s="269"/>
      <c r="AT21" s="2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51"/>
      <c r="C22" s="251"/>
      <c r="D22" s="252"/>
      <c r="E22" s="289" t="s">
        <v>116</v>
      </c>
      <c r="F22" s="290"/>
      <c r="G22" s="290"/>
      <c r="H22" s="290"/>
      <c r="I22" s="291"/>
      <c r="J22" s="324" t="str">
        <f>IF(AND('Mapa final'!$L$12="Alta",'Mapa final'!$P$12="Leve"),CONCATENATE("R",'Mapa final'!$A$12),"")</f>
        <v/>
      </c>
      <c r="K22" s="325"/>
      <c r="L22" s="325" t="str">
        <f>IF(AND('Mapa final'!$L$12="Alta",'Mapa final'!$P$12="Leve"),CONCATENATE("R",'Mapa final'!$A$12),"")</f>
        <v/>
      </c>
      <c r="M22" s="325"/>
      <c r="N22" s="325" t="str">
        <f>IF(AND('Mapa final'!$L$12="Alta",'Mapa final'!$P$12="Leve"),CONCATENATE("R",'Mapa final'!$A$12),"")</f>
        <v/>
      </c>
      <c r="O22" s="326"/>
      <c r="P22" s="324" t="str">
        <f>IF(AND('Mapa final'!$L$12="Alta",'Mapa final'!$P$12="Leve"),CONCATENATE("R",'Mapa final'!$A$12),"")</f>
        <v/>
      </c>
      <c r="Q22" s="325"/>
      <c r="R22" s="325" t="str">
        <f>IF(AND('Mapa final'!$L$12="Alta",'Mapa final'!$P$12="Leve"),CONCATENATE("R",'Mapa final'!$A$12),"")</f>
        <v/>
      </c>
      <c r="S22" s="325"/>
      <c r="T22" s="325" t="str">
        <f>IF(AND('Mapa final'!$L$12="Alta",'Mapa final'!$P$12="Leve"),CONCATENATE("R",'Mapa final'!$A$12),"")</f>
        <v/>
      </c>
      <c r="U22" s="326"/>
      <c r="V22" s="324" t="str">
        <f>IF(AND('Mapa final'!$L$12="Alta",'Mapa final'!$P$12="Leve"),CONCATENATE("R",'Mapa final'!$A$12),"")</f>
        <v/>
      </c>
      <c r="W22" s="325"/>
      <c r="X22" s="325" t="str">
        <f>IF(AND('Mapa final'!$L$12="Media",'Mapa final'!$P$12="Moderado"),CONCATENATE("R",'Mapa final'!$A$12),"")</f>
        <v>R1</v>
      </c>
      <c r="Y22" s="325"/>
      <c r="Z22" s="325" t="str">
        <f>IF(AND('Mapa final'!$L$12="Alta",'Mapa final'!$P$12="Leve"),CONCATENATE("R",'Mapa final'!$A$12),"")</f>
        <v/>
      </c>
      <c r="AA22" s="326"/>
      <c r="AB22" s="302" t="str">
        <f>IF(AND('Mapa final'!$L$12="Muy Alta",'Mapa final'!$P$12="Leve"),CONCATENATE("R",'Mapa final'!$A$12),"")</f>
        <v/>
      </c>
      <c r="AC22" s="303"/>
      <c r="AD22" s="303" t="str">
        <f>IF(AND('Mapa final'!$L$12="Muy Alta",'Mapa final'!$P$12="Leve"),CONCATENATE("R",'Mapa final'!$A$12),"")</f>
        <v/>
      </c>
      <c r="AE22" s="303"/>
      <c r="AF22" s="303" t="str">
        <f>IF(AND('Mapa final'!$L$12="Muy Alta",'Mapa final'!$P$12="Leve"),CONCATENATE("R",'Mapa final'!$A$12),"")</f>
        <v/>
      </c>
      <c r="AG22" s="305"/>
      <c r="AH22" s="315" t="str">
        <f>IF(AND('Mapa final'!$L$12="Muy Alta",'Mapa final'!$P$12="Catastrófico"),CONCATENATE("R",'Mapa final'!$A$12),"")</f>
        <v/>
      </c>
      <c r="AI22" s="316"/>
      <c r="AJ22" s="316" t="str">
        <f>IF(AND('Mapa final'!$L$12="Muy Alta",'Mapa final'!$P$12="Catastrófico"),CONCATENATE("R",'Mapa final'!$A$12),"")</f>
        <v/>
      </c>
      <c r="AK22" s="316"/>
      <c r="AL22" s="316" t="str">
        <f>IF(AND('Mapa final'!$L$12="Muy Alta",'Mapa final'!$P$12="Catastrófico"),CONCATENATE("R",'Mapa final'!$A$12),"")</f>
        <v/>
      </c>
      <c r="AM22" s="317"/>
      <c r="AN22" s="70"/>
      <c r="AO22" s="271" t="s">
        <v>80</v>
      </c>
      <c r="AP22" s="272"/>
      <c r="AQ22" s="272"/>
      <c r="AR22" s="272"/>
      <c r="AS22" s="272"/>
      <c r="AT22" s="27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51"/>
      <c r="C23" s="251"/>
      <c r="D23" s="252"/>
      <c r="E23" s="292"/>
      <c r="F23" s="293"/>
      <c r="G23" s="293"/>
      <c r="H23" s="293"/>
      <c r="I23" s="294"/>
      <c r="J23" s="318"/>
      <c r="K23" s="319"/>
      <c r="L23" s="319"/>
      <c r="M23" s="319"/>
      <c r="N23" s="319"/>
      <c r="O23" s="320"/>
      <c r="P23" s="318"/>
      <c r="Q23" s="319"/>
      <c r="R23" s="319"/>
      <c r="S23" s="319"/>
      <c r="T23" s="319"/>
      <c r="U23" s="320"/>
      <c r="V23" s="318"/>
      <c r="W23" s="319"/>
      <c r="X23" s="319"/>
      <c r="Y23" s="319"/>
      <c r="Z23" s="319"/>
      <c r="AA23" s="320"/>
      <c r="AB23" s="304"/>
      <c r="AC23" s="298"/>
      <c r="AD23" s="298"/>
      <c r="AE23" s="298"/>
      <c r="AF23" s="298"/>
      <c r="AG23" s="299"/>
      <c r="AH23" s="309"/>
      <c r="AI23" s="310"/>
      <c r="AJ23" s="310"/>
      <c r="AK23" s="310"/>
      <c r="AL23" s="310"/>
      <c r="AM23" s="311"/>
      <c r="AN23" s="70"/>
      <c r="AO23" s="274"/>
      <c r="AP23" s="275"/>
      <c r="AQ23" s="275"/>
      <c r="AR23" s="275"/>
      <c r="AS23" s="275"/>
      <c r="AT23" s="27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51"/>
      <c r="C24" s="251"/>
      <c r="D24" s="252"/>
      <c r="E24" s="292"/>
      <c r="F24" s="293"/>
      <c r="G24" s="293"/>
      <c r="H24" s="293"/>
      <c r="I24" s="294"/>
      <c r="J24" s="318" t="str">
        <f>IF(AND('Mapa final'!$L$12="Alta",'Mapa final'!$P$12="Leve"),CONCATENATE("R",'Mapa final'!$A$12),"")</f>
        <v/>
      </c>
      <c r="K24" s="319"/>
      <c r="L24" s="319" t="str">
        <f>IF(AND('Mapa final'!$L$12="Alta",'Mapa final'!$P$12="Leve"),CONCATENATE("R",'Mapa final'!$A$12),"")</f>
        <v/>
      </c>
      <c r="M24" s="319"/>
      <c r="N24" s="319" t="str">
        <f>IF(AND('Mapa final'!$L$12="Alta",'Mapa final'!$P$12="Leve"),CONCATENATE("R",'Mapa final'!$A$12),"")</f>
        <v/>
      </c>
      <c r="O24" s="320"/>
      <c r="P24" s="318" t="str">
        <f>IF(AND('Mapa final'!$L$12="Alta",'Mapa final'!$P$12="Leve"),CONCATENATE("R",'Mapa final'!$A$12),"")</f>
        <v/>
      </c>
      <c r="Q24" s="319"/>
      <c r="R24" s="319" t="str">
        <f>IF(AND('Mapa final'!$L$12="Alta",'Mapa final'!$P$12="Leve"),CONCATENATE("R",'Mapa final'!$A$12),"")</f>
        <v/>
      </c>
      <c r="S24" s="319"/>
      <c r="T24" s="319" t="str">
        <f>IF(AND('Mapa final'!$L$12="Alta",'Mapa final'!$P$12="Leve"),CONCATENATE("R",'Mapa final'!$A$12),"")</f>
        <v/>
      </c>
      <c r="U24" s="320"/>
      <c r="V24" s="318" t="str">
        <f>IF(AND('Mapa final'!$L$12="Alta",'Mapa final'!$P$12="Leve"),CONCATENATE("R",'Mapa final'!$A$12),"")</f>
        <v/>
      </c>
      <c r="W24" s="319"/>
      <c r="X24" s="319" t="str">
        <f>IF(AND('Mapa final'!$L$12="Alta",'Mapa final'!$P$12="Leve"),CONCATENATE("R",'Mapa final'!$A$12),"")</f>
        <v/>
      </c>
      <c r="Y24" s="319"/>
      <c r="Z24" s="319" t="str">
        <f>IF(AND('Mapa final'!$L$12="Alta",'Mapa final'!$P$12="Leve"),CONCATENATE("R",'Mapa final'!$A$12),"")</f>
        <v/>
      </c>
      <c r="AA24" s="320"/>
      <c r="AB24" s="304" t="str">
        <f>IF(AND('Mapa final'!$L$12="Muy Alta",'Mapa final'!$P$12="Leve"),CONCATENATE("R",'Mapa final'!$A$12),"")</f>
        <v/>
      </c>
      <c r="AC24" s="298"/>
      <c r="AD24" s="298" t="str">
        <f>IF(AND('Mapa final'!$L$12="Muy Alta",'Mapa final'!$P$12="Leve"),CONCATENATE("R",'Mapa final'!$A$12),"")</f>
        <v/>
      </c>
      <c r="AE24" s="298"/>
      <c r="AF24" s="298" t="str">
        <f>IF(AND('Mapa final'!$L$12="Muy Alta",'Mapa final'!$P$12="Leve"),CONCATENATE("R",'Mapa final'!$A$12),"")</f>
        <v/>
      </c>
      <c r="AG24" s="299"/>
      <c r="AH24" s="309" t="str">
        <f>IF(AND('Mapa final'!$L$12="Muy Alta",'Mapa final'!$P$12="Catastrófico"),CONCATENATE("R",'Mapa final'!$A$12),"")</f>
        <v/>
      </c>
      <c r="AI24" s="310"/>
      <c r="AJ24" s="310" t="str">
        <f>IF(AND('Mapa final'!$L$12="Muy Alta",'Mapa final'!$P$12="Catastrófico"),CONCATENATE("R",'Mapa final'!$A$12),"")</f>
        <v/>
      </c>
      <c r="AK24" s="310"/>
      <c r="AL24" s="310" t="str">
        <f>IF(AND('Mapa final'!$L$12="Muy Alta",'Mapa final'!$P$12="Catastrófico"),CONCATENATE("R",'Mapa final'!$A$12),"")</f>
        <v/>
      </c>
      <c r="AM24" s="311"/>
      <c r="AN24" s="70"/>
      <c r="AO24" s="274"/>
      <c r="AP24" s="275"/>
      <c r="AQ24" s="275"/>
      <c r="AR24" s="275"/>
      <c r="AS24" s="275"/>
      <c r="AT24" s="27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51"/>
      <c r="C25" s="251"/>
      <c r="D25" s="252"/>
      <c r="E25" s="292"/>
      <c r="F25" s="293"/>
      <c r="G25" s="293"/>
      <c r="H25" s="293"/>
      <c r="I25" s="294"/>
      <c r="J25" s="318"/>
      <c r="K25" s="319"/>
      <c r="L25" s="319"/>
      <c r="M25" s="319"/>
      <c r="N25" s="319"/>
      <c r="O25" s="320"/>
      <c r="P25" s="318"/>
      <c r="Q25" s="319"/>
      <c r="R25" s="319"/>
      <c r="S25" s="319"/>
      <c r="T25" s="319"/>
      <c r="U25" s="320"/>
      <c r="V25" s="318"/>
      <c r="W25" s="319"/>
      <c r="X25" s="319"/>
      <c r="Y25" s="319"/>
      <c r="Z25" s="319"/>
      <c r="AA25" s="320"/>
      <c r="AB25" s="304"/>
      <c r="AC25" s="298"/>
      <c r="AD25" s="298"/>
      <c r="AE25" s="298"/>
      <c r="AF25" s="298"/>
      <c r="AG25" s="299"/>
      <c r="AH25" s="309"/>
      <c r="AI25" s="310"/>
      <c r="AJ25" s="310"/>
      <c r="AK25" s="310"/>
      <c r="AL25" s="310"/>
      <c r="AM25" s="311"/>
      <c r="AN25" s="70"/>
      <c r="AO25" s="274"/>
      <c r="AP25" s="275"/>
      <c r="AQ25" s="275"/>
      <c r="AR25" s="275"/>
      <c r="AS25" s="275"/>
      <c r="AT25" s="27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51"/>
      <c r="C26" s="251"/>
      <c r="D26" s="252"/>
      <c r="E26" s="292"/>
      <c r="F26" s="293"/>
      <c r="G26" s="293"/>
      <c r="H26" s="293"/>
      <c r="I26" s="294"/>
      <c r="J26" s="318" t="str">
        <f>IF(AND('Mapa final'!$L$12="Alta",'Mapa final'!$P$12="Leve"),CONCATENATE("R",'Mapa final'!$A$12),"")</f>
        <v/>
      </c>
      <c r="K26" s="319"/>
      <c r="L26" s="319" t="str">
        <f>IF(AND('Mapa final'!$L$12="Alta",'Mapa final'!$P$12="Leve"),CONCATENATE("R",'Mapa final'!$A$12),"")</f>
        <v/>
      </c>
      <c r="M26" s="319"/>
      <c r="N26" s="319" t="str">
        <f>IF(AND('Mapa final'!$L$12="Alta",'Mapa final'!$P$12="Leve"),CONCATENATE("R",'Mapa final'!$A$12),"")</f>
        <v/>
      </c>
      <c r="O26" s="320"/>
      <c r="P26" s="318" t="str">
        <f>IF(AND('Mapa final'!$L$12="Alta",'Mapa final'!$P$12="Leve"),CONCATENATE("R",'Mapa final'!$A$12),"")</f>
        <v/>
      </c>
      <c r="Q26" s="319"/>
      <c r="R26" s="319" t="str">
        <f>IF(AND('Mapa final'!$L$12="Alta",'Mapa final'!$P$12="Leve"),CONCATENATE("R",'Mapa final'!$A$12),"")</f>
        <v/>
      </c>
      <c r="S26" s="319"/>
      <c r="T26" s="319" t="str">
        <f>IF(AND('Mapa final'!$L$12="Alta",'Mapa final'!$P$12="Leve"),CONCATENATE("R",'Mapa final'!$A$12),"")</f>
        <v/>
      </c>
      <c r="U26" s="320"/>
      <c r="V26" s="318" t="str">
        <f>IF(AND('Mapa final'!$L$12="Alta",'Mapa final'!$P$12="Leve"),CONCATENATE("R",'Mapa final'!$A$12),"")</f>
        <v/>
      </c>
      <c r="W26" s="319"/>
      <c r="X26" s="319" t="str">
        <f>IF(AND('Mapa final'!$L$14="Media",'Mapa final'!$P$14="Moderado"),CONCATENATE("R",'Mapa final'!$A$14),"")</f>
        <v>R2</v>
      </c>
      <c r="Y26" s="319"/>
      <c r="Z26" s="319" t="str">
        <f>IF(AND('Mapa final'!$L$12="Alta",'Mapa final'!$P$12="Leve"),CONCATENATE("R",'Mapa final'!$A$12),"")</f>
        <v/>
      </c>
      <c r="AA26" s="320"/>
      <c r="AB26" s="304" t="str">
        <f>IF(AND('Mapa final'!$L$12="Muy Alta",'Mapa final'!$P$12="Leve"),CONCATENATE("R",'Mapa final'!$A$12),"")</f>
        <v/>
      </c>
      <c r="AC26" s="298"/>
      <c r="AD26" s="298" t="str">
        <f>IF(AND('Mapa final'!$L$12="Muy Alta",'Mapa final'!$P$12="Leve"),CONCATENATE("R",'Mapa final'!$A$12),"")</f>
        <v/>
      </c>
      <c r="AE26" s="298"/>
      <c r="AF26" s="298" t="str">
        <f>IF(AND('Mapa final'!$L$12="Muy Alta",'Mapa final'!$P$12="Leve"),CONCATENATE("R",'Mapa final'!$A$12),"")</f>
        <v/>
      </c>
      <c r="AG26" s="299"/>
      <c r="AH26" s="309" t="str">
        <f>IF(AND('Mapa final'!$L$12="Muy Alta",'Mapa final'!$P$12="Catastrófico"),CONCATENATE("R",'Mapa final'!$A$12),"")</f>
        <v/>
      </c>
      <c r="AI26" s="310"/>
      <c r="AJ26" s="310" t="str">
        <f>IF(AND('Mapa final'!$L$12="Muy Alta",'Mapa final'!$P$12="Catastrófico"),CONCATENATE("R",'Mapa final'!$A$12),"")</f>
        <v/>
      </c>
      <c r="AK26" s="310"/>
      <c r="AL26" s="310" t="str">
        <f>IF(AND('Mapa final'!$L$12="Muy Alta",'Mapa final'!$P$12="Catastrófico"),CONCATENATE("R",'Mapa final'!$A$12),"")</f>
        <v/>
      </c>
      <c r="AM26" s="311"/>
      <c r="AN26" s="70"/>
      <c r="AO26" s="274"/>
      <c r="AP26" s="275"/>
      <c r="AQ26" s="275"/>
      <c r="AR26" s="275"/>
      <c r="AS26" s="275"/>
      <c r="AT26" s="27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51"/>
      <c r="C27" s="251"/>
      <c r="D27" s="252"/>
      <c r="E27" s="292"/>
      <c r="F27" s="293"/>
      <c r="G27" s="293"/>
      <c r="H27" s="293"/>
      <c r="I27" s="294"/>
      <c r="J27" s="318"/>
      <c r="K27" s="319"/>
      <c r="L27" s="319"/>
      <c r="M27" s="319"/>
      <c r="N27" s="319"/>
      <c r="O27" s="320"/>
      <c r="P27" s="318"/>
      <c r="Q27" s="319"/>
      <c r="R27" s="319"/>
      <c r="S27" s="319"/>
      <c r="T27" s="319"/>
      <c r="U27" s="320"/>
      <c r="V27" s="318"/>
      <c r="W27" s="319"/>
      <c r="X27" s="319"/>
      <c r="Y27" s="319"/>
      <c r="Z27" s="319"/>
      <c r="AA27" s="320"/>
      <c r="AB27" s="304"/>
      <c r="AC27" s="298"/>
      <c r="AD27" s="298"/>
      <c r="AE27" s="298"/>
      <c r="AF27" s="298"/>
      <c r="AG27" s="299"/>
      <c r="AH27" s="309"/>
      <c r="AI27" s="310"/>
      <c r="AJ27" s="310"/>
      <c r="AK27" s="310"/>
      <c r="AL27" s="310"/>
      <c r="AM27" s="311"/>
      <c r="AN27" s="70"/>
      <c r="AO27" s="274"/>
      <c r="AP27" s="275"/>
      <c r="AQ27" s="275"/>
      <c r="AR27" s="275"/>
      <c r="AS27" s="275"/>
      <c r="AT27" s="27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51"/>
      <c r="C28" s="251"/>
      <c r="D28" s="252"/>
      <c r="E28" s="292"/>
      <c r="F28" s="293"/>
      <c r="G28" s="293"/>
      <c r="H28" s="293"/>
      <c r="I28" s="294"/>
      <c r="J28" s="318" t="str">
        <f>IF(AND('Mapa final'!$L$12="Alta",'Mapa final'!$P$12="Leve"),CONCATENATE("R",'Mapa final'!$A$12),"")</f>
        <v/>
      </c>
      <c r="K28" s="319"/>
      <c r="L28" s="319" t="str">
        <f>IF(AND('Mapa final'!$L$12="Alta",'Mapa final'!$P$12="Leve"),CONCATENATE("R",'Mapa final'!$A$12),"")</f>
        <v/>
      </c>
      <c r="M28" s="319"/>
      <c r="N28" s="319" t="str">
        <f>IF(AND('Mapa final'!$L$12="Alta",'Mapa final'!$P$12="Leve"),CONCATENATE("R",'Mapa final'!$A$12),"")</f>
        <v/>
      </c>
      <c r="O28" s="320"/>
      <c r="P28" s="318" t="str">
        <f>IF(AND('Mapa final'!$L$12="Alta",'Mapa final'!$P$12="Leve"),CONCATENATE("R",'Mapa final'!$A$12),"")</f>
        <v/>
      </c>
      <c r="Q28" s="319"/>
      <c r="R28" s="319" t="str">
        <f>IF(AND('Mapa final'!$L$12="Alta",'Mapa final'!$P$12="Leve"),CONCATENATE("R",'Mapa final'!$A$12),"")</f>
        <v/>
      </c>
      <c r="S28" s="319"/>
      <c r="T28" s="319" t="str">
        <f>IF(AND('Mapa final'!$L$12="Alta",'Mapa final'!$P$12="Leve"),CONCATENATE("R",'Mapa final'!$A$12),"")</f>
        <v/>
      </c>
      <c r="U28" s="320"/>
      <c r="V28" s="318" t="str">
        <f>IF(AND('Mapa final'!$L$12="Alta",'Mapa final'!$P$12="Leve"),CONCATENATE("R",'Mapa final'!$A$12),"")</f>
        <v/>
      </c>
      <c r="W28" s="319"/>
      <c r="X28" s="319" t="str">
        <f>IF(AND('Mapa final'!$L$12="Alta",'Mapa final'!$P$12="Leve"),CONCATENATE("R",'Mapa final'!$A$12),"")</f>
        <v/>
      </c>
      <c r="Y28" s="319"/>
      <c r="Z28" s="319" t="str">
        <f>IF(AND('Mapa final'!$L$12="Alta",'Mapa final'!$P$12="Leve"),CONCATENATE("R",'Mapa final'!$A$12),"")</f>
        <v/>
      </c>
      <c r="AA28" s="320"/>
      <c r="AB28" s="304" t="str">
        <f>IF(AND('Mapa final'!$L$12="Muy Alta",'Mapa final'!$P$12="Leve"),CONCATENATE("R",'Mapa final'!$A$12),"")</f>
        <v/>
      </c>
      <c r="AC28" s="298"/>
      <c r="AD28" s="298" t="str">
        <f>IF(AND('Mapa final'!$L$12="Muy Alta",'Mapa final'!$P$12="Leve"),CONCATENATE("R",'Mapa final'!$A$12),"")</f>
        <v/>
      </c>
      <c r="AE28" s="298"/>
      <c r="AF28" s="298" t="str">
        <f>IF(AND('Mapa final'!$L$12="Muy Alta",'Mapa final'!$P$12="Leve"),CONCATENATE("R",'Mapa final'!$A$12),"")</f>
        <v/>
      </c>
      <c r="AG28" s="299"/>
      <c r="AH28" s="309" t="str">
        <f>IF(AND('Mapa final'!$L$12="Muy Alta",'Mapa final'!$P$12="Catastrófico"),CONCATENATE("R",'Mapa final'!$A$12),"")</f>
        <v/>
      </c>
      <c r="AI28" s="310"/>
      <c r="AJ28" s="310" t="str">
        <f>IF(AND('Mapa final'!$L$12="Muy Alta",'Mapa final'!$P$12="Catastrófico"),CONCATENATE("R",'Mapa final'!$A$12),"")</f>
        <v/>
      </c>
      <c r="AK28" s="310"/>
      <c r="AL28" s="310" t="str">
        <f>IF(AND('Mapa final'!$L$12="Muy Alta",'Mapa final'!$P$12="Catastrófico"),CONCATENATE("R",'Mapa final'!$A$12),"")</f>
        <v/>
      </c>
      <c r="AM28" s="311"/>
      <c r="AN28" s="70"/>
      <c r="AO28" s="274"/>
      <c r="AP28" s="275"/>
      <c r="AQ28" s="275"/>
      <c r="AR28" s="275"/>
      <c r="AS28" s="275"/>
      <c r="AT28" s="27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51"/>
      <c r="C29" s="251"/>
      <c r="D29" s="252"/>
      <c r="E29" s="295"/>
      <c r="F29" s="296"/>
      <c r="G29" s="296"/>
      <c r="H29" s="296"/>
      <c r="I29" s="297"/>
      <c r="J29" s="318"/>
      <c r="K29" s="319"/>
      <c r="L29" s="319"/>
      <c r="M29" s="319"/>
      <c r="N29" s="319"/>
      <c r="O29" s="320"/>
      <c r="P29" s="321"/>
      <c r="Q29" s="322"/>
      <c r="R29" s="322"/>
      <c r="S29" s="322"/>
      <c r="T29" s="322"/>
      <c r="U29" s="323"/>
      <c r="V29" s="321"/>
      <c r="W29" s="322"/>
      <c r="X29" s="322"/>
      <c r="Y29" s="322"/>
      <c r="Z29" s="322"/>
      <c r="AA29" s="323"/>
      <c r="AB29" s="308"/>
      <c r="AC29" s="300"/>
      <c r="AD29" s="300"/>
      <c r="AE29" s="300"/>
      <c r="AF29" s="300"/>
      <c r="AG29" s="301"/>
      <c r="AH29" s="312"/>
      <c r="AI29" s="313"/>
      <c r="AJ29" s="313"/>
      <c r="AK29" s="313"/>
      <c r="AL29" s="313"/>
      <c r="AM29" s="314"/>
      <c r="AN29" s="70"/>
      <c r="AO29" s="277"/>
      <c r="AP29" s="278"/>
      <c r="AQ29" s="278"/>
      <c r="AR29" s="278"/>
      <c r="AS29" s="278"/>
      <c r="AT29" s="27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51"/>
      <c r="C30" s="251"/>
      <c r="D30" s="252"/>
      <c r="E30" s="289" t="s">
        <v>113</v>
      </c>
      <c r="F30" s="290"/>
      <c r="G30" s="290"/>
      <c r="H30" s="290"/>
      <c r="I30" s="290"/>
      <c r="J30" s="333" t="str">
        <f>IF(AND('Mapa final'!$L$12="Baja",'Mapa final'!$P$12="Leve"),CONCATENATE("R",'Mapa final'!$A$12),"")</f>
        <v/>
      </c>
      <c r="K30" s="334"/>
      <c r="L30" s="334" t="str">
        <f>IF(AND('Mapa final'!$L$12="Baja",'Mapa final'!$P$12="Leve"),CONCATENATE("R",'Mapa final'!$A$12),"")</f>
        <v/>
      </c>
      <c r="M30" s="334"/>
      <c r="N30" s="334" t="str">
        <f>IF(AND('Mapa final'!$L$12="Baja",'Mapa final'!$P$12="Leve"),CONCATENATE("R",'Mapa final'!$A$12),"")</f>
        <v/>
      </c>
      <c r="O30" s="335"/>
      <c r="P30" s="325" t="str">
        <f>IF(AND('Mapa final'!$L$12="Alta",'Mapa final'!$P$12="Leve"),CONCATENATE("R",'Mapa final'!$A$12),"")</f>
        <v/>
      </c>
      <c r="Q30" s="325"/>
      <c r="R30" s="325" t="str">
        <f>IF(AND('Mapa final'!$L$12="Alta",'Mapa final'!$P$12="Leve"),CONCATENATE("R",'Mapa final'!$A$12),"")</f>
        <v/>
      </c>
      <c r="S30" s="325"/>
      <c r="T30" s="325" t="str">
        <f>IF(AND('Mapa final'!$L$12="Alta",'Mapa final'!$P$12="Leve"),CONCATENATE("R",'Mapa final'!$A$12),"")</f>
        <v/>
      </c>
      <c r="U30" s="326"/>
      <c r="V30" s="324" t="str">
        <f>IF(AND('Mapa final'!$L$12="Alta",'Mapa final'!$P$12="Leve"),CONCATENATE("R",'Mapa final'!$A$12),"")</f>
        <v/>
      </c>
      <c r="W30" s="325"/>
      <c r="X30" s="325" t="str">
        <f>IF(AND('Mapa final'!$L$12="Alta",'Mapa final'!$P$12="Leve"),CONCATENATE("R",'Mapa final'!$A$12),"")</f>
        <v/>
      </c>
      <c r="Y30" s="325"/>
      <c r="Z30" s="325" t="str">
        <f>IF(AND('Mapa final'!$L$12="Alta",'Mapa final'!$P$12="Leve"),CONCATENATE("R",'Mapa final'!$A$12),"")</f>
        <v/>
      </c>
      <c r="AA30" s="326"/>
      <c r="AB30" s="302" t="str">
        <f>IF(AND('Mapa final'!$L$12="Muy Alta",'Mapa final'!$P$12="Leve"),CONCATENATE("R",'Mapa final'!$A$12),"")</f>
        <v/>
      </c>
      <c r="AC30" s="303"/>
      <c r="AD30" s="303" t="str">
        <f>IF(AND('Mapa final'!$L$12="Muy Alta",'Mapa final'!$P$12="Leve"),CONCATENATE("R",'Mapa final'!$A$12),"")</f>
        <v/>
      </c>
      <c r="AE30" s="303"/>
      <c r="AF30" s="303" t="str">
        <f>IF(AND('Mapa final'!$L$12="Muy Alta",'Mapa final'!$P$12="Leve"),CONCATENATE("R",'Mapa final'!$A$12),"")</f>
        <v/>
      </c>
      <c r="AG30" s="305"/>
      <c r="AH30" s="315" t="str">
        <f>IF(AND('Mapa final'!$L$12="Muy Alta",'Mapa final'!$P$12="Catastrófico"),CONCATENATE("R",'Mapa final'!$A$12),"")</f>
        <v/>
      </c>
      <c r="AI30" s="316"/>
      <c r="AJ30" s="316" t="str">
        <f>IF(AND('Mapa final'!$L$12="Muy Alta",'Mapa final'!$P$12="Catastrófico"),CONCATENATE("R",'Mapa final'!$A$12),"")</f>
        <v/>
      </c>
      <c r="AK30" s="316"/>
      <c r="AL30" s="316" t="str">
        <f>IF(AND('Mapa final'!$L$12="Muy Alta",'Mapa final'!$P$12="Catastrófico"),CONCATENATE("R",'Mapa final'!$A$12),"")</f>
        <v/>
      </c>
      <c r="AM30" s="317"/>
      <c r="AN30" s="70"/>
      <c r="AO30" s="280" t="s">
        <v>81</v>
      </c>
      <c r="AP30" s="281"/>
      <c r="AQ30" s="281"/>
      <c r="AR30" s="281"/>
      <c r="AS30" s="281"/>
      <c r="AT30" s="28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51"/>
      <c r="C31" s="251"/>
      <c r="D31" s="252"/>
      <c r="E31" s="292"/>
      <c r="F31" s="293"/>
      <c r="G31" s="293"/>
      <c r="H31" s="293"/>
      <c r="I31" s="293"/>
      <c r="J31" s="329"/>
      <c r="K31" s="327"/>
      <c r="L31" s="327"/>
      <c r="M31" s="327"/>
      <c r="N31" s="327"/>
      <c r="O31" s="328"/>
      <c r="P31" s="319"/>
      <c r="Q31" s="319"/>
      <c r="R31" s="319"/>
      <c r="S31" s="319"/>
      <c r="T31" s="319"/>
      <c r="U31" s="320"/>
      <c r="V31" s="318"/>
      <c r="W31" s="319"/>
      <c r="X31" s="319"/>
      <c r="Y31" s="319"/>
      <c r="Z31" s="319"/>
      <c r="AA31" s="320"/>
      <c r="AB31" s="304"/>
      <c r="AC31" s="298"/>
      <c r="AD31" s="298"/>
      <c r="AE31" s="298"/>
      <c r="AF31" s="298"/>
      <c r="AG31" s="299"/>
      <c r="AH31" s="309"/>
      <c r="AI31" s="310"/>
      <c r="AJ31" s="310"/>
      <c r="AK31" s="310"/>
      <c r="AL31" s="310"/>
      <c r="AM31" s="311"/>
      <c r="AN31" s="70"/>
      <c r="AO31" s="283"/>
      <c r="AP31" s="284"/>
      <c r="AQ31" s="284"/>
      <c r="AR31" s="284"/>
      <c r="AS31" s="284"/>
      <c r="AT31" s="28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51"/>
      <c r="C32" s="251"/>
      <c r="D32" s="252"/>
      <c r="E32" s="292"/>
      <c r="F32" s="293"/>
      <c r="G32" s="293"/>
      <c r="H32" s="293"/>
      <c r="I32" s="293"/>
      <c r="J32" s="329" t="str">
        <f>IF(AND('Mapa final'!$L$12="Baja",'Mapa final'!$P$12="Leve"),CONCATENATE("R",'Mapa final'!$A$12),"")</f>
        <v/>
      </c>
      <c r="K32" s="327"/>
      <c r="L32" s="327" t="str">
        <f>IF(AND('Mapa final'!$L$12="Baja",'Mapa final'!$P$12="Leve"),CONCATENATE("R",'Mapa final'!$A$12),"")</f>
        <v/>
      </c>
      <c r="M32" s="327"/>
      <c r="N32" s="327" t="str">
        <f>IF(AND('Mapa final'!$L$12="Baja",'Mapa final'!$P$12="Leve"),CONCATENATE("R",'Mapa final'!$A$12),"")</f>
        <v/>
      </c>
      <c r="O32" s="328"/>
      <c r="P32" s="319" t="str">
        <f>IF(AND('Mapa final'!$L$12="Alta",'Mapa final'!$P$12="Leve"),CONCATENATE("R",'Mapa final'!$A$12),"")</f>
        <v/>
      </c>
      <c r="Q32" s="319"/>
      <c r="R32" s="319" t="str">
        <f>IF(AND('Mapa final'!$L$12="Alta",'Mapa final'!$P$12="Leve"),CONCATENATE("R",'Mapa final'!$A$12),"")</f>
        <v/>
      </c>
      <c r="S32" s="319"/>
      <c r="T32" s="319" t="str">
        <f>IF(AND('Mapa final'!$L$12="Alta",'Mapa final'!$P$12="Leve"),CONCATENATE("R",'Mapa final'!$A$12),"")</f>
        <v/>
      </c>
      <c r="U32" s="320"/>
      <c r="V32" s="318" t="str">
        <f>IF(AND('Mapa final'!$L$12="Alta",'Mapa final'!$P$12="Leve"),CONCATENATE("R",'Mapa final'!$A$12),"")</f>
        <v/>
      </c>
      <c r="W32" s="319"/>
      <c r="X32" s="319" t="str">
        <f>IF(AND('Mapa final'!$L$16="Baja",'Mapa final'!$P$16="Moderado"),CONCATENATE("R",'Mapa final'!$A$16),"")</f>
        <v>R3</v>
      </c>
      <c r="Y32" s="319"/>
      <c r="Z32" s="319" t="str">
        <f>IF(AND('Mapa final'!$L$12="Alta",'Mapa final'!$P$12="Leve"),CONCATENATE("R",'Mapa final'!$A$12),"")</f>
        <v/>
      </c>
      <c r="AA32" s="320"/>
      <c r="AB32" s="304" t="str">
        <f>IF(AND('Mapa final'!$L$12="Muy Alta",'Mapa final'!$P$12="Leve"),CONCATENATE("R",'Mapa final'!$A$12),"")</f>
        <v/>
      </c>
      <c r="AC32" s="298"/>
      <c r="AD32" s="298" t="str">
        <f>IF(AND('Mapa final'!$L$12="Muy Alta",'Mapa final'!$P$12="Leve"),CONCATENATE("R",'Mapa final'!$A$12),"")</f>
        <v/>
      </c>
      <c r="AE32" s="298"/>
      <c r="AF32" s="298" t="str">
        <f>IF(AND('Mapa final'!$L$12="Muy Alta",'Mapa final'!$P$12="Leve"),CONCATENATE("R",'Mapa final'!$A$12),"")</f>
        <v/>
      </c>
      <c r="AG32" s="299"/>
      <c r="AH32" s="309" t="str">
        <f>IF(AND('Mapa final'!$L$12="Muy Alta",'Mapa final'!$P$12="Catastrófico"),CONCATENATE("R",'Mapa final'!$A$12),"")</f>
        <v/>
      </c>
      <c r="AI32" s="310"/>
      <c r="AJ32" s="310" t="str">
        <f>IF(AND('Mapa final'!$L$12="Muy Alta",'Mapa final'!$P$12="Catastrófico"),CONCATENATE("R",'Mapa final'!$A$12),"")</f>
        <v/>
      </c>
      <c r="AK32" s="310"/>
      <c r="AL32" s="310" t="str">
        <f>IF(AND('Mapa final'!$L$12="Muy Alta",'Mapa final'!$P$12="Catastrófico"),CONCATENATE("R",'Mapa final'!$A$12),"")</f>
        <v/>
      </c>
      <c r="AM32" s="311"/>
      <c r="AN32" s="70"/>
      <c r="AO32" s="283"/>
      <c r="AP32" s="284"/>
      <c r="AQ32" s="284"/>
      <c r="AR32" s="284"/>
      <c r="AS32" s="284"/>
      <c r="AT32" s="28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51"/>
      <c r="C33" s="251"/>
      <c r="D33" s="252"/>
      <c r="E33" s="292"/>
      <c r="F33" s="293"/>
      <c r="G33" s="293"/>
      <c r="H33" s="293"/>
      <c r="I33" s="293"/>
      <c r="J33" s="329"/>
      <c r="K33" s="327"/>
      <c r="L33" s="327"/>
      <c r="M33" s="327"/>
      <c r="N33" s="327"/>
      <c r="O33" s="328"/>
      <c r="P33" s="319"/>
      <c r="Q33" s="319"/>
      <c r="R33" s="319"/>
      <c r="S33" s="319"/>
      <c r="T33" s="319"/>
      <c r="U33" s="320"/>
      <c r="V33" s="318"/>
      <c r="W33" s="319"/>
      <c r="X33" s="319"/>
      <c r="Y33" s="319"/>
      <c r="Z33" s="319"/>
      <c r="AA33" s="320"/>
      <c r="AB33" s="304"/>
      <c r="AC33" s="298"/>
      <c r="AD33" s="298"/>
      <c r="AE33" s="298"/>
      <c r="AF33" s="298"/>
      <c r="AG33" s="299"/>
      <c r="AH33" s="309"/>
      <c r="AI33" s="310"/>
      <c r="AJ33" s="310"/>
      <c r="AK33" s="310"/>
      <c r="AL33" s="310"/>
      <c r="AM33" s="311"/>
      <c r="AN33" s="70"/>
      <c r="AO33" s="283"/>
      <c r="AP33" s="284"/>
      <c r="AQ33" s="284"/>
      <c r="AR33" s="284"/>
      <c r="AS33" s="284"/>
      <c r="AT33" s="28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51"/>
      <c r="C34" s="251"/>
      <c r="D34" s="252"/>
      <c r="E34" s="292"/>
      <c r="F34" s="293"/>
      <c r="G34" s="293"/>
      <c r="H34" s="293"/>
      <c r="I34" s="293"/>
      <c r="J34" s="329" t="str">
        <f>IF(AND('Mapa final'!$L$12="Baja",'Mapa final'!$P$12="Leve"),CONCATENATE("R",'Mapa final'!$A$12),"")</f>
        <v/>
      </c>
      <c r="K34" s="327"/>
      <c r="L34" s="327" t="str">
        <f>IF(AND('Mapa final'!$L$12="Baja",'Mapa final'!$P$12="Leve"),CONCATENATE("R",'Mapa final'!$A$12),"")</f>
        <v/>
      </c>
      <c r="M34" s="327"/>
      <c r="N34" s="327" t="str">
        <f>IF(AND('Mapa final'!$L$12="Baja",'Mapa final'!$P$12="Leve"),CONCATENATE("R",'Mapa final'!$A$12),"")</f>
        <v/>
      </c>
      <c r="O34" s="328"/>
      <c r="P34" s="319" t="str">
        <f>IF(AND('Mapa final'!$L$12="Alta",'Mapa final'!$P$12="Leve"),CONCATENATE("R",'Mapa final'!$A$12),"")</f>
        <v/>
      </c>
      <c r="Q34" s="319"/>
      <c r="R34" s="319" t="str">
        <f>IF(AND('Mapa final'!$L$12="Alta",'Mapa final'!$P$12="Leve"),CONCATENATE("R",'Mapa final'!$A$12),"")</f>
        <v/>
      </c>
      <c r="S34" s="319"/>
      <c r="T34" s="319" t="str">
        <f>IF(AND('Mapa final'!$L$12="Alta",'Mapa final'!$P$12="Leve"),CONCATENATE("R",'Mapa final'!$A$12),"")</f>
        <v/>
      </c>
      <c r="U34" s="320"/>
      <c r="V34" s="318" t="str">
        <f>IF(AND('Mapa final'!$L$12="Alta",'Mapa final'!$P$12="Leve"),CONCATENATE("R",'Mapa final'!$A$12),"")</f>
        <v/>
      </c>
      <c r="W34" s="319"/>
      <c r="X34" s="319" t="str">
        <f>IF(AND('Mapa final'!$L$12="Alta",'Mapa final'!$P$12="Leve"),CONCATENATE("R",'Mapa final'!$A$12),"")</f>
        <v/>
      </c>
      <c r="Y34" s="319"/>
      <c r="Z34" s="319" t="str">
        <f>IF(AND('Mapa final'!$L$12="Alta",'Mapa final'!$P$12="Leve"),CONCATENATE("R",'Mapa final'!$A$12),"")</f>
        <v/>
      </c>
      <c r="AA34" s="320"/>
      <c r="AB34" s="304" t="str">
        <f>IF(AND('Mapa final'!$L$12="Muy Alta",'Mapa final'!$P$12="Leve"),CONCATENATE("R",'Mapa final'!$A$12),"")</f>
        <v/>
      </c>
      <c r="AC34" s="298"/>
      <c r="AD34" s="298" t="str">
        <f>IF(AND('Mapa final'!$L$12="Muy Alta",'Mapa final'!$P$12="Leve"),CONCATENATE("R",'Mapa final'!$A$12),"")</f>
        <v/>
      </c>
      <c r="AE34" s="298"/>
      <c r="AF34" s="298" t="str">
        <f>IF(AND('Mapa final'!$L$12="Muy Alta",'Mapa final'!$P$12="Leve"),CONCATENATE("R",'Mapa final'!$A$12),"")</f>
        <v/>
      </c>
      <c r="AG34" s="299"/>
      <c r="AH34" s="309" t="str">
        <f>IF(AND('Mapa final'!$L$12="Muy Alta",'Mapa final'!$P$12="Catastrófico"),CONCATENATE("R",'Mapa final'!$A$12),"")</f>
        <v/>
      </c>
      <c r="AI34" s="310"/>
      <c r="AJ34" s="310" t="str">
        <f>IF(AND('Mapa final'!$L$12="Muy Alta",'Mapa final'!$P$12="Catastrófico"),CONCATENATE("R",'Mapa final'!$A$12),"")</f>
        <v/>
      </c>
      <c r="AK34" s="310"/>
      <c r="AL34" s="310" t="str">
        <f>IF(AND('Mapa final'!$L$12="Muy Alta",'Mapa final'!$P$12="Catastrófico"),CONCATENATE("R",'Mapa final'!$A$12),"")</f>
        <v/>
      </c>
      <c r="AM34" s="311"/>
      <c r="AN34" s="70"/>
      <c r="AO34" s="283"/>
      <c r="AP34" s="284"/>
      <c r="AQ34" s="284"/>
      <c r="AR34" s="284"/>
      <c r="AS34" s="284"/>
      <c r="AT34" s="28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51"/>
      <c r="C35" s="251"/>
      <c r="D35" s="252"/>
      <c r="E35" s="292"/>
      <c r="F35" s="293"/>
      <c r="G35" s="293"/>
      <c r="H35" s="293"/>
      <c r="I35" s="293"/>
      <c r="J35" s="329"/>
      <c r="K35" s="327"/>
      <c r="L35" s="327"/>
      <c r="M35" s="327"/>
      <c r="N35" s="327"/>
      <c r="O35" s="328"/>
      <c r="P35" s="319"/>
      <c r="Q35" s="319"/>
      <c r="R35" s="319"/>
      <c r="S35" s="319"/>
      <c r="T35" s="319"/>
      <c r="U35" s="320"/>
      <c r="V35" s="318"/>
      <c r="W35" s="319"/>
      <c r="X35" s="319"/>
      <c r="Y35" s="319"/>
      <c r="Z35" s="319"/>
      <c r="AA35" s="320"/>
      <c r="AB35" s="304"/>
      <c r="AC35" s="298"/>
      <c r="AD35" s="298"/>
      <c r="AE35" s="298"/>
      <c r="AF35" s="298"/>
      <c r="AG35" s="299"/>
      <c r="AH35" s="309"/>
      <c r="AI35" s="310"/>
      <c r="AJ35" s="310"/>
      <c r="AK35" s="310"/>
      <c r="AL35" s="310"/>
      <c r="AM35" s="311"/>
      <c r="AN35" s="70"/>
      <c r="AO35" s="283"/>
      <c r="AP35" s="284"/>
      <c r="AQ35" s="284"/>
      <c r="AR35" s="284"/>
      <c r="AS35" s="284"/>
      <c r="AT35" s="28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51"/>
      <c r="C36" s="251"/>
      <c r="D36" s="252"/>
      <c r="E36" s="292"/>
      <c r="F36" s="293"/>
      <c r="G36" s="293"/>
      <c r="H36" s="293"/>
      <c r="I36" s="293"/>
      <c r="J36" s="329" t="str">
        <f>IF(AND('Mapa final'!$L$12="Baja",'Mapa final'!$P$12="Leve"),CONCATENATE("R",'Mapa final'!$A$12),"")</f>
        <v/>
      </c>
      <c r="K36" s="327"/>
      <c r="L36" s="327" t="str">
        <f>IF(AND('Mapa final'!$L$12="Baja",'Mapa final'!$P$12="Leve"),CONCATENATE("R",'Mapa final'!$A$12),"")</f>
        <v/>
      </c>
      <c r="M36" s="327"/>
      <c r="N36" s="327" t="str">
        <f>IF(AND('Mapa final'!$L$12="Baja",'Mapa final'!$P$12="Leve"),CONCATENATE("R",'Mapa final'!$A$12),"")</f>
        <v/>
      </c>
      <c r="O36" s="328"/>
      <c r="P36" s="319" t="str">
        <f>IF(AND('Mapa final'!$L$12="Alta",'Mapa final'!$P$12="Leve"),CONCATENATE("R",'Mapa final'!$A$12),"")</f>
        <v/>
      </c>
      <c r="Q36" s="319"/>
      <c r="R36" s="319" t="str">
        <f>IF(AND('Mapa final'!$L$12="Alta",'Mapa final'!$P$12="Leve"),CONCATENATE("R",'Mapa final'!$A$12),"")</f>
        <v/>
      </c>
      <c r="S36" s="319"/>
      <c r="T36" s="319" t="str">
        <f>IF(AND('Mapa final'!$L$12="Alta",'Mapa final'!$P$12="Leve"),CONCATENATE("R",'Mapa final'!$A$12),"")</f>
        <v/>
      </c>
      <c r="U36" s="320"/>
      <c r="V36" s="318" t="str">
        <f>IF(AND('Mapa final'!$L$12="Alta",'Mapa final'!$P$12="Leve"),CONCATENATE("R",'Mapa final'!$A$12),"")</f>
        <v/>
      </c>
      <c r="W36" s="319"/>
      <c r="X36" s="319" t="str">
        <f>IF(AND('Mapa final'!$L$12="Alta",'Mapa final'!$P$12="Leve"),CONCATENATE("R",'Mapa final'!$A$12),"")</f>
        <v/>
      </c>
      <c r="Y36" s="319"/>
      <c r="Z36" s="319" t="str">
        <f>IF(AND('Mapa final'!$L$12="Alta",'Mapa final'!$P$12="Leve"),CONCATENATE("R",'Mapa final'!$A$12),"")</f>
        <v/>
      </c>
      <c r="AA36" s="320"/>
      <c r="AB36" s="304" t="str">
        <f>IF(AND('Mapa final'!$L$12="Muy Alta",'Mapa final'!$P$12="Leve"),CONCATENATE("R",'Mapa final'!$A$12),"")</f>
        <v/>
      </c>
      <c r="AC36" s="298"/>
      <c r="AD36" s="298" t="str">
        <f>IF(AND('Mapa final'!$L$12="Muy Alta",'Mapa final'!$P$12="Leve"),CONCATENATE("R",'Mapa final'!$A$12),"")</f>
        <v/>
      </c>
      <c r="AE36" s="298"/>
      <c r="AF36" s="298" t="str">
        <f>IF(AND('Mapa final'!$L$12="Muy Alta",'Mapa final'!$P$12="Leve"),CONCATENATE("R",'Mapa final'!$A$12),"")</f>
        <v/>
      </c>
      <c r="AG36" s="299"/>
      <c r="AH36" s="309" t="str">
        <f>IF(AND('Mapa final'!$L$12="Muy Alta",'Mapa final'!$P$12="Catastrófico"),CONCATENATE("R",'Mapa final'!$A$12),"")</f>
        <v/>
      </c>
      <c r="AI36" s="310"/>
      <c r="AJ36" s="310" t="str">
        <f>IF(AND('Mapa final'!$L$12="Muy Alta",'Mapa final'!$P$12="Catastrófico"),CONCATENATE("R",'Mapa final'!$A$12),"")</f>
        <v/>
      </c>
      <c r="AK36" s="310"/>
      <c r="AL36" s="310" t="str">
        <f>IF(AND('Mapa final'!$L$12="Muy Alta",'Mapa final'!$P$12="Catastrófico"),CONCATENATE("R",'Mapa final'!$A$12),"")</f>
        <v/>
      </c>
      <c r="AM36" s="311"/>
      <c r="AN36" s="70"/>
      <c r="AO36" s="283"/>
      <c r="AP36" s="284"/>
      <c r="AQ36" s="284"/>
      <c r="AR36" s="284"/>
      <c r="AS36" s="284"/>
      <c r="AT36" s="28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51"/>
      <c r="C37" s="251"/>
      <c r="D37" s="252"/>
      <c r="E37" s="295"/>
      <c r="F37" s="296"/>
      <c r="G37" s="296"/>
      <c r="H37" s="296"/>
      <c r="I37" s="296"/>
      <c r="J37" s="330"/>
      <c r="K37" s="331"/>
      <c r="L37" s="331"/>
      <c r="M37" s="331"/>
      <c r="N37" s="331"/>
      <c r="O37" s="332"/>
      <c r="P37" s="322"/>
      <c r="Q37" s="322"/>
      <c r="R37" s="322"/>
      <c r="S37" s="322"/>
      <c r="T37" s="322"/>
      <c r="U37" s="323"/>
      <c r="V37" s="321"/>
      <c r="W37" s="322"/>
      <c r="X37" s="322"/>
      <c r="Y37" s="322"/>
      <c r="Z37" s="322"/>
      <c r="AA37" s="323"/>
      <c r="AB37" s="308"/>
      <c r="AC37" s="300"/>
      <c r="AD37" s="300"/>
      <c r="AE37" s="300"/>
      <c r="AF37" s="300"/>
      <c r="AG37" s="301"/>
      <c r="AH37" s="312"/>
      <c r="AI37" s="313"/>
      <c r="AJ37" s="313"/>
      <c r="AK37" s="313"/>
      <c r="AL37" s="313"/>
      <c r="AM37" s="314"/>
      <c r="AN37" s="70"/>
      <c r="AO37" s="286"/>
      <c r="AP37" s="287"/>
      <c r="AQ37" s="287"/>
      <c r="AR37" s="287"/>
      <c r="AS37" s="287"/>
      <c r="AT37" s="28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51"/>
      <c r="C38" s="251"/>
      <c r="D38" s="252"/>
      <c r="E38" s="289" t="s">
        <v>112</v>
      </c>
      <c r="F38" s="290"/>
      <c r="G38" s="290"/>
      <c r="H38" s="290"/>
      <c r="I38" s="291"/>
      <c r="J38" s="333" t="str">
        <f>IF(AND('Mapa final'!$L$12="Baja",'Mapa final'!$P$12="Leve"),CONCATENATE("R",'Mapa final'!$A$12),"")</f>
        <v/>
      </c>
      <c r="K38" s="334"/>
      <c r="L38" s="334" t="str">
        <f>IF(AND('Mapa final'!$L$12="Baja",'Mapa final'!$P$12="Leve"),CONCATENATE("R",'Mapa final'!$A$12),"")</f>
        <v/>
      </c>
      <c r="M38" s="334"/>
      <c r="N38" s="334" t="str">
        <f>IF(AND('Mapa final'!$L$12="Baja",'Mapa final'!$P$12="Leve"),CONCATENATE("R",'Mapa final'!$A$12),"")</f>
        <v/>
      </c>
      <c r="O38" s="335"/>
      <c r="P38" s="333" t="str">
        <f>IF(AND('Mapa final'!$L$12="Baja",'Mapa final'!$P$12="Leve"),CONCATENATE("R",'Mapa final'!$A$12),"")</f>
        <v/>
      </c>
      <c r="Q38" s="334"/>
      <c r="R38" s="334" t="str">
        <f>IF(AND('Mapa final'!$L$12="Baja",'Mapa final'!$P$12="Leve"),CONCATENATE("R",'Mapa final'!$A$12),"")</f>
        <v/>
      </c>
      <c r="S38" s="334"/>
      <c r="T38" s="334" t="str">
        <f>IF(AND('Mapa final'!$L$12="Baja",'Mapa final'!$P$12="Leve"),CONCATENATE("R",'Mapa final'!$A$12),"")</f>
        <v/>
      </c>
      <c r="U38" s="335"/>
      <c r="V38" s="324" t="str">
        <f>IF(AND('Mapa final'!$L$12="Alta",'Mapa final'!$P$12="Leve"),CONCATENATE("R",'Mapa final'!$A$12),"")</f>
        <v/>
      </c>
      <c r="W38" s="325"/>
      <c r="X38" s="325" t="str">
        <f>IF(AND('Mapa final'!$L$12="Alta",'Mapa final'!$P$12="Leve"),CONCATENATE("R",'Mapa final'!$A$12),"")</f>
        <v/>
      </c>
      <c r="Y38" s="325"/>
      <c r="Z38" s="325" t="str">
        <f>IF(AND('Mapa final'!$L$12="Alta",'Mapa final'!$P$12="Leve"),CONCATENATE("R",'Mapa final'!$A$12),"")</f>
        <v/>
      </c>
      <c r="AA38" s="326"/>
      <c r="AB38" s="302" t="str">
        <f>IF(AND('Mapa final'!$L$12="Muy Alta",'Mapa final'!$P$12="Leve"),CONCATENATE("R",'Mapa final'!$A$12),"")</f>
        <v/>
      </c>
      <c r="AC38" s="303"/>
      <c r="AD38" s="303" t="str">
        <f>IF(AND('Mapa final'!$L$12="Muy Alta",'Mapa final'!$P$12="Leve"),CONCATENATE("R",'Mapa final'!$A$12),"")</f>
        <v/>
      </c>
      <c r="AE38" s="303"/>
      <c r="AF38" s="303" t="str">
        <f>IF(AND('Mapa final'!$L$12="Muy Alta",'Mapa final'!$P$12="Leve"),CONCATENATE("R",'Mapa final'!$A$12),"")</f>
        <v/>
      </c>
      <c r="AG38" s="305"/>
      <c r="AH38" s="315" t="str">
        <f>IF(AND('Mapa final'!$L$12="Muy Alta",'Mapa final'!$P$12="Catastrófico"),CONCATENATE("R",'Mapa final'!$A$12),"")</f>
        <v/>
      </c>
      <c r="AI38" s="316"/>
      <c r="AJ38" s="316" t="str">
        <f>IF(AND('Mapa final'!$L$12="Muy Alta",'Mapa final'!$P$12="Catastrófico"),CONCATENATE("R",'Mapa final'!$A$12),"")</f>
        <v/>
      </c>
      <c r="AK38" s="316"/>
      <c r="AL38" s="316" t="str">
        <f>IF(AND('Mapa final'!$L$12="Muy Alta",'Mapa final'!$P$12="Catastrófico"),CONCATENATE("R",'Mapa final'!$A$12),"")</f>
        <v/>
      </c>
      <c r="AM38" s="317"/>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51"/>
      <c r="C39" s="251"/>
      <c r="D39" s="252"/>
      <c r="E39" s="292"/>
      <c r="F39" s="293"/>
      <c r="G39" s="293"/>
      <c r="H39" s="293"/>
      <c r="I39" s="294"/>
      <c r="J39" s="329"/>
      <c r="K39" s="327"/>
      <c r="L39" s="327"/>
      <c r="M39" s="327"/>
      <c r="N39" s="327"/>
      <c r="O39" s="328"/>
      <c r="P39" s="329"/>
      <c r="Q39" s="327"/>
      <c r="R39" s="327"/>
      <c r="S39" s="327"/>
      <c r="T39" s="327"/>
      <c r="U39" s="328"/>
      <c r="V39" s="318"/>
      <c r="W39" s="319"/>
      <c r="X39" s="319"/>
      <c r="Y39" s="319"/>
      <c r="Z39" s="319"/>
      <c r="AA39" s="320"/>
      <c r="AB39" s="304"/>
      <c r="AC39" s="298"/>
      <c r="AD39" s="298"/>
      <c r="AE39" s="298"/>
      <c r="AF39" s="298"/>
      <c r="AG39" s="299"/>
      <c r="AH39" s="309"/>
      <c r="AI39" s="310"/>
      <c r="AJ39" s="310"/>
      <c r="AK39" s="310"/>
      <c r="AL39" s="310"/>
      <c r="AM39" s="311"/>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51"/>
      <c r="C40" s="251"/>
      <c r="D40" s="252"/>
      <c r="E40" s="292"/>
      <c r="F40" s="293"/>
      <c r="G40" s="293"/>
      <c r="H40" s="293"/>
      <c r="I40" s="294"/>
      <c r="J40" s="329" t="str">
        <f>IF(AND('Mapa final'!$L$12="Baja",'Mapa final'!$P$12="Leve"),CONCATENATE("R",'Mapa final'!$A$12),"")</f>
        <v/>
      </c>
      <c r="K40" s="327"/>
      <c r="L40" s="327" t="str">
        <f>IF(AND('Mapa final'!$L$12="Baja",'Mapa final'!$P$12="Leve"),CONCATENATE("R",'Mapa final'!$A$12),"")</f>
        <v/>
      </c>
      <c r="M40" s="327"/>
      <c r="N40" s="327" t="str">
        <f>IF(AND('Mapa final'!$L$12="Baja",'Mapa final'!$P$12="Leve"),CONCATENATE("R",'Mapa final'!$A$12),"")</f>
        <v/>
      </c>
      <c r="O40" s="328"/>
      <c r="P40" s="329" t="str">
        <f>IF(AND('Mapa final'!$L$12="Baja",'Mapa final'!$P$12="Leve"),CONCATENATE("R",'Mapa final'!$A$12),"")</f>
        <v/>
      </c>
      <c r="Q40" s="327"/>
      <c r="R40" s="327" t="str">
        <f>IF(AND('Mapa final'!$L$12="Baja",'Mapa final'!$P$12="Leve"),CONCATENATE("R",'Mapa final'!$A$12),"")</f>
        <v/>
      </c>
      <c r="S40" s="327"/>
      <c r="T40" s="327" t="str">
        <f>IF(AND('Mapa final'!$L$12="Baja",'Mapa final'!$P$12="Leve"),CONCATENATE("R",'Mapa final'!$A$12),"")</f>
        <v/>
      </c>
      <c r="U40" s="328"/>
      <c r="V40" s="318" t="str">
        <f>IF(AND('Mapa final'!$L$12="Alta",'Mapa final'!$P$12="Leve"),CONCATENATE("R",'Mapa final'!$A$12),"")</f>
        <v/>
      </c>
      <c r="W40" s="319"/>
      <c r="X40" s="319" t="str">
        <f>IF(AND('Mapa final'!$L$12="Alta",'Mapa final'!$P$12="Leve"),CONCATENATE("R",'Mapa final'!$A$12),"")</f>
        <v/>
      </c>
      <c r="Y40" s="319"/>
      <c r="Z40" s="319" t="str">
        <f>IF(AND('Mapa final'!$L$12="Alta",'Mapa final'!$P$12="Leve"),CONCATENATE("R",'Mapa final'!$A$12),"")</f>
        <v/>
      </c>
      <c r="AA40" s="320"/>
      <c r="AB40" s="304" t="str">
        <f>IF(AND('Mapa final'!$L$12="Muy Alta",'Mapa final'!$P$12="Leve"),CONCATENATE("R",'Mapa final'!$A$12),"")</f>
        <v/>
      </c>
      <c r="AC40" s="298"/>
      <c r="AD40" s="298" t="str">
        <f>IF(AND('Mapa final'!$L$12="Muy Alta",'Mapa final'!$P$12="Leve"),CONCATENATE("R",'Mapa final'!$A$12),"")</f>
        <v/>
      </c>
      <c r="AE40" s="298"/>
      <c r="AF40" s="298" t="str">
        <f>IF(AND('Mapa final'!$L$12="Muy Alta",'Mapa final'!$P$12="Leve"),CONCATENATE("R",'Mapa final'!$A$12),"")</f>
        <v/>
      </c>
      <c r="AG40" s="299"/>
      <c r="AH40" s="309" t="str">
        <f>IF(AND('Mapa final'!$L$12="Muy Alta",'Mapa final'!$P$12="Catastrófico"),CONCATENATE("R",'Mapa final'!$A$12),"")</f>
        <v/>
      </c>
      <c r="AI40" s="310"/>
      <c r="AJ40" s="310" t="str">
        <f>IF(AND('Mapa final'!$L$12="Muy Alta",'Mapa final'!$P$12="Catastrófico"),CONCATENATE("R",'Mapa final'!$A$12),"")</f>
        <v/>
      </c>
      <c r="AK40" s="310"/>
      <c r="AL40" s="310" t="str">
        <f>IF(AND('Mapa final'!$L$12="Muy Alta",'Mapa final'!$P$12="Catastrófico"),CONCATENATE("R",'Mapa final'!$A$12),"")</f>
        <v/>
      </c>
      <c r="AM40" s="311"/>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51"/>
      <c r="C41" s="251"/>
      <c r="D41" s="252"/>
      <c r="E41" s="292"/>
      <c r="F41" s="293"/>
      <c r="G41" s="293"/>
      <c r="H41" s="293"/>
      <c r="I41" s="294"/>
      <c r="J41" s="329"/>
      <c r="K41" s="327"/>
      <c r="L41" s="327"/>
      <c r="M41" s="327"/>
      <c r="N41" s="327"/>
      <c r="O41" s="328"/>
      <c r="P41" s="329"/>
      <c r="Q41" s="327"/>
      <c r="R41" s="327"/>
      <c r="S41" s="327"/>
      <c r="T41" s="327"/>
      <c r="U41" s="328"/>
      <c r="V41" s="318"/>
      <c r="W41" s="319"/>
      <c r="X41" s="319"/>
      <c r="Y41" s="319"/>
      <c r="Z41" s="319"/>
      <c r="AA41" s="320"/>
      <c r="AB41" s="304"/>
      <c r="AC41" s="298"/>
      <c r="AD41" s="298"/>
      <c r="AE41" s="298"/>
      <c r="AF41" s="298"/>
      <c r="AG41" s="299"/>
      <c r="AH41" s="309"/>
      <c r="AI41" s="310"/>
      <c r="AJ41" s="310"/>
      <c r="AK41" s="310"/>
      <c r="AL41" s="310"/>
      <c r="AM41" s="311"/>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51"/>
      <c r="C42" s="251"/>
      <c r="D42" s="252"/>
      <c r="E42" s="292"/>
      <c r="F42" s="293"/>
      <c r="G42" s="293"/>
      <c r="H42" s="293"/>
      <c r="I42" s="294"/>
      <c r="J42" s="329" t="str">
        <f>IF(AND('Mapa final'!$L$12="Baja",'Mapa final'!$P$12="Leve"),CONCATENATE("R",'Mapa final'!$A$12),"")</f>
        <v/>
      </c>
      <c r="K42" s="327"/>
      <c r="L42" s="327" t="str">
        <f>IF(AND('Mapa final'!$L$12="Baja",'Mapa final'!$P$12="Leve"),CONCATENATE("R",'Mapa final'!$A$12),"")</f>
        <v/>
      </c>
      <c r="M42" s="327"/>
      <c r="N42" s="327" t="str">
        <f>IF(AND('Mapa final'!$L$12="Baja",'Mapa final'!$P$12="Leve"),CONCATENATE("R",'Mapa final'!$A$12),"")</f>
        <v/>
      </c>
      <c r="O42" s="328"/>
      <c r="P42" s="329" t="str">
        <f>IF(AND('Mapa final'!$L$12="Baja",'Mapa final'!$P$12="Leve"),CONCATENATE("R",'Mapa final'!$A$12),"")</f>
        <v/>
      </c>
      <c r="Q42" s="327"/>
      <c r="R42" s="327" t="str">
        <f>IF(AND('Mapa final'!$L$12="Baja",'Mapa final'!$P$12="Leve"),CONCATENATE("R",'Mapa final'!$A$12),"")</f>
        <v/>
      </c>
      <c r="S42" s="327"/>
      <c r="T42" s="327" t="str">
        <f>IF(AND('Mapa final'!$L$12="Baja",'Mapa final'!$P$12="Leve"),CONCATENATE("R",'Mapa final'!$A$12),"")</f>
        <v/>
      </c>
      <c r="U42" s="328"/>
      <c r="V42" s="318" t="str">
        <f>IF(AND('Mapa final'!$L$12="Alta",'Mapa final'!$P$12="Leve"),CONCATENATE("R",'Mapa final'!$A$12),"")</f>
        <v/>
      </c>
      <c r="W42" s="319"/>
      <c r="X42" s="319" t="str">
        <f>IF(AND('Mapa final'!$L$12="Alta",'Mapa final'!$P$12="Leve"),CONCATENATE("R",'Mapa final'!$A$12),"")</f>
        <v/>
      </c>
      <c r="Y42" s="319"/>
      <c r="Z42" s="319" t="str">
        <f>IF(AND('Mapa final'!$L$12="Alta",'Mapa final'!$P$12="Leve"),CONCATENATE("R",'Mapa final'!$A$12),"")</f>
        <v/>
      </c>
      <c r="AA42" s="320"/>
      <c r="AB42" s="304" t="str">
        <f>IF(AND('Mapa final'!$L$12="Muy Alta",'Mapa final'!$P$12="Leve"),CONCATENATE("R",'Mapa final'!$A$12),"")</f>
        <v/>
      </c>
      <c r="AC42" s="298"/>
      <c r="AD42" s="298" t="str">
        <f>IF(AND('Mapa final'!$L$12="Muy Alta",'Mapa final'!$P$12="Leve"),CONCATENATE("R",'Mapa final'!$A$12),"")</f>
        <v/>
      </c>
      <c r="AE42" s="298"/>
      <c r="AF42" s="298" t="str">
        <f>IF(AND('Mapa final'!$L$12="Muy Alta",'Mapa final'!$P$12="Leve"),CONCATENATE("R",'Mapa final'!$A$12),"")</f>
        <v/>
      </c>
      <c r="AG42" s="299"/>
      <c r="AH42" s="309" t="str">
        <f>IF(AND('Mapa final'!$L$12="Muy Alta",'Mapa final'!$P$12="Catastrófico"),CONCATENATE("R",'Mapa final'!$A$12),"")</f>
        <v/>
      </c>
      <c r="AI42" s="310"/>
      <c r="AJ42" s="310" t="str">
        <f>IF(AND('Mapa final'!$L$12="Muy Alta",'Mapa final'!$P$12="Catastrófico"),CONCATENATE("R",'Mapa final'!$A$12),"")</f>
        <v/>
      </c>
      <c r="AK42" s="310"/>
      <c r="AL42" s="310" t="str">
        <f>IF(AND('Mapa final'!$L$12="Muy Alta",'Mapa final'!$P$12="Catastrófico"),CONCATENATE("R",'Mapa final'!$A$12),"")</f>
        <v/>
      </c>
      <c r="AM42" s="311"/>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51"/>
      <c r="C43" s="251"/>
      <c r="D43" s="252"/>
      <c r="E43" s="292"/>
      <c r="F43" s="293"/>
      <c r="G43" s="293"/>
      <c r="H43" s="293"/>
      <c r="I43" s="294"/>
      <c r="J43" s="329"/>
      <c r="K43" s="327"/>
      <c r="L43" s="327"/>
      <c r="M43" s="327"/>
      <c r="N43" s="327"/>
      <c r="O43" s="328"/>
      <c r="P43" s="329"/>
      <c r="Q43" s="327"/>
      <c r="R43" s="327"/>
      <c r="S43" s="327"/>
      <c r="T43" s="327"/>
      <c r="U43" s="328"/>
      <c r="V43" s="318"/>
      <c r="W43" s="319"/>
      <c r="X43" s="319"/>
      <c r="Y43" s="319"/>
      <c r="Z43" s="319"/>
      <c r="AA43" s="320"/>
      <c r="AB43" s="304"/>
      <c r="AC43" s="298"/>
      <c r="AD43" s="298"/>
      <c r="AE43" s="298"/>
      <c r="AF43" s="298"/>
      <c r="AG43" s="299"/>
      <c r="AH43" s="309"/>
      <c r="AI43" s="310"/>
      <c r="AJ43" s="310"/>
      <c r="AK43" s="310"/>
      <c r="AL43" s="310"/>
      <c r="AM43" s="311"/>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51"/>
      <c r="C44" s="251"/>
      <c r="D44" s="252"/>
      <c r="E44" s="292"/>
      <c r="F44" s="293"/>
      <c r="G44" s="293"/>
      <c r="H44" s="293"/>
      <c r="I44" s="294"/>
      <c r="J44" s="329" t="str">
        <f>IF(AND('Mapa final'!$L$12="Baja",'Mapa final'!$P$12="Leve"),CONCATENATE("R",'Mapa final'!$A$12),"")</f>
        <v/>
      </c>
      <c r="K44" s="327"/>
      <c r="L44" s="327" t="str">
        <f>IF(AND('Mapa final'!$L$12="Baja",'Mapa final'!$P$12="Leve"),CONCATENATE("R",'Mapa final'!$A$12),"")</f>
        <v/>
      </c>
      <c r="M44" s="327"/>
      <c r="N44" s="327" t="str">
        <f>IF(AND('Mapa final'!$L$12="Baja",'Mapa final'!$P$12="Leve"),CONCATENATE("R",'Mapa final'!$A$12),"")</f>
        <v/>
      </c>
      <c r="O44" s="328"/>
      <c r="P44" s="329" t="str">
        <f>IF(AND('Mapa final'!$L$12="Baja",'Mapa final'!$P$12="Leve"),CONCATENATE("R",'Mapa final'!$A$12),"")</f>
        <v/>
      </c>
      <c r="Q44" s="327"/>
      <c r="R44" s="327" t="str">
        <f>IF(AND('Mapa final'!$L$12="Baja",'Mapa final'!$P$12="Leve"),CONCATENATE("R",'Mapa final'!$A$12),"")</f>
        <v/>
      </c>
      <c r="S44" s="327"/>
      <c r="T44" s="327" t="str">
        <f>IF(AND('Mapa final'!$L$12="Baja",'Mapa final'!$P$12="Leve"),CONCATENATE("R",'Mapa final'!$A$12),"")</f>
        <v/>
      </c>
      <c r="U44" s="328"/>
      <c r="V44" s="318" t="str">
        <f>IF(AND('Mapa final'!$L$12="Alta",'Mapa final'!$P$12="Leve"),CONCATENATE("R",'Mapa final'!$A$12),"")</f>
        <v/>
      </c>
      <c r="W44" s="319"/>
      <c r="X44" s="319" t="str">
        <f>IF(AND('Mapa final'!$L$12="Alta",'Mapa final'!$P$12="Leve"),CONCATENATE("R",'Mapa final'!$A$12),"")</f>
        <v/>
      </c>
      <c r="Y44" s="319"/>
      <c r="Z44" s="319" t="str">
        <f>IF(AND('Mapa final'!$L$12="Alta",'Mapa final'!$P$12="Leve"),CONCATENATE("R",'Mapa final'!$A$12),"")</f>
        <v/>
      </c>
      <c r="AA44" s="320"/>
      <c r="AB44" s="304" t="str">
        <f>IF(AND('Mapa final'!$L$12="Muy Alta",'Mapa final'!$P$12="Leve"),CONCATENATE("R",'Mapa final'!$A$12),"")</f>
        <v/>
      </c>
      <c r="AC44" s="298"/>
      <c r="AD44" s="298" t="str">
        <f>IF(AND('Mapa final'!$L$12="Muy Alta",'Mapa final'!$P$12="Leve"),CONCATENATE("R",'Mapa final'!$A$12),"")</f>
        <v/>
      </c>
      <c r="AE44" s="298"/>
      <c r="AF44" s="298" t="str">
        <f>IF(AND('Mapa final'!$L$12="Muy Alta",'Mapa final'!$P$12="Leve"),CONCATENATE("R",'Mapa final'!$A$12),"")</f>
        <v/>
      </c>
      <c r="AG44" s="299"/>
      <c r="AH44" s="309" t="str">
        <f>IF(AND('Mapa final'!$L$12="Muy Alta",'Mapa final'!$P$12="Catastrófico"),CONCATENATE("R",'Mapa final'!$A$12),"")</f>
        <v/>
      </c>
      <c r="AI44" s="310"/>
      <c r="AJ44" s="310" t="str">
        <f>IF(AND('Mapa final'!$L$12="Muy Alta",'Mapa final'!$P$12="Catastrófico"),CONCATENATE("R",'Mapa final'!$A$12),"")</f>
        <v/>
      </c>
      <c r="AK44" s="310"/>
      <c r="AL44" s="310" t="str">
        <f>IF(AND('Mapa final'!$L$12="Muy Alta",'Mapa final'!$P$12="Catastrófico"),CONCATENATE("R",'Mapa final'!$A$12),"")</f>
        <v/>
      </c>
      <c r="AM44" s="311"/>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51"/>
      <c r="C45" s="251"/>
      <c r="D45" s="252"/>
      <c r="E45" s="295"/>
      <c r="F45" s="296"/>
      <c r="G45" s="296"/>
      <c r="H45" s="296"/>
      <c r="I45" s="297"/>
      <c r="J45" s="330"/>
      <c r="K45" s="331"/>
      <c r="L45" s="331"/>
      <c r="M45" s="331"/>
      <c r="N45" s="331"/>
      <c r="O45" s="332"/>
      <c r="P45" s="330"/>
      <c r="Q45" s="331"/>
      <c r="R45" s="331"/>
      <c r="S45" s="331"/>
      <c r="T45" s="331"/>
      <c r="U45" s="332"/>
      <c r="V45" s="321"/>
      <c r="W45" s="322"/>
      <c r="X45" s="322"/>
      <c r="Y45" s="322"/>
      <c r="Z45" s="322"/>
      <c r="AA45" s="323"/>
      <c r="AB45" s="308"/>
      <c r="AC45" s="300"/>
      <c r="AD45" s="300"/>
      <c r="AE45" s="300"/>
      <c r="AF45" s="300"/>
      <c r="AG45" s="301"/>
      <c r="AH45" s="312"/>
      <c r="AI45" s="313"/>
      <c r="AJ45" s="313"/>
      <c r="AK45" s="313"/>
      <c r="AL45" s="313"/>
      <c r="AM45" s="314"/>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89" t="s">
        <v>111</v>
      </c>
      <c r="K46" s="290"/>
      <c r="L46" s="290"/>
      <c r="M46" s="290"/>
      <c r="N46" s="290"/>
      <c r="O46" s="291"/>
      <c r="P46" s="289" t="s">
        <v>110</v>
      </c>
      <c r="Q46" s="290"/>
      <c r="R46" s="290"/>
      <c r="S46" s="290"/>
      <c r="T46" s="290"/>
      <c r="U46" s="291"/>
      <c r="V46" s="289" t="s">
        <v>109</v>
      </c>
      <c r="W46" s="290"/>
      <c r="X46" s="290"/>
      <c r="Y46" s="290"/>
      <c r="Z46" s="290"/>
      <c r="AA46" s="291"/>
      <c r="AB46" s="289" t="s">
        <v>108</v>
      </c>
      <c r="AC46" s="307"/>
      <c r="AD46" s="290"/>
      <c r="AE46" s="290"/>
      <c r="AF46" s="290"/>
      <c r="AG46" s="291"/>
      <c r="AH46" s="289" t="s">
        <v>107</v>
      </c>
      <c r="AI46" s="290"/>
      <c r="AJ46" s="290"/>
      <c r="AK46" s="290"/>
      <c r="AL46" s="290"/>
      <c r="AM46" s="291"/>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92"/>
      <c r="K47" s="293"/>
      <c r="L47" s="293"/>
      <c r="M47" s="293"/>
      <c r="N47" s="293"/>
      <c r="O47" s="294"/>
      <c r="P47" s="292"/>
      <c r="Q47" s="293"/>
      <c r="R47" s="293"/>
      <c r="S47" s="293"/>
      <c r="T47" s="293"/>
      <c r="U47" s="294"/>
      <c r="V47" s="292"/>
      <c r="W47" s="293"/>
      <c r="X47" s="293"/>
      <c r="Y47" s="293"/>
      <c r="Z47" s="293"/>
      <c r="AA47" s="294"/>
      <c r="AB47" s="292"/>
      <c r="AC47" s="293"/>
      <c r="AD47" s="293"/>
      <c r="AE47" s="293"/>
      <c r="AF47" s="293"/>
      <c r="AG47" s="294"/>
      <c r="AH47" s="292"/>
      <c r="AI47" s="293"/>
      <c r="AJ47" s="293"/>
      <c r="AK47" s="293"/>
      <c r="AL47" s="293"/>
      <c r="AM47" s="294"/>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92"/>
      <c r="K48" s="293"/>
      <c r="L48" s="293"/>
      <c r="M48" s="293"/>
      <c r="N48" s="293"/>
      <c r="O48" s="294"/>
      <c r="P48" s="292"/>
      <c r="Q48" s="293"/>
      <c r="R48" s="293"/>
      <c r="S48" s="293"/>
      <c r="T48" s="293"/>
      <c r="U48" s="294"/>
      <c r="V48" s="292"/>
      <c r="W48" s="293"/>
      <c r="X48" s="293"/>
      <c r="Y48" s="293"/>
      <c r="Z48" s="293"/>
      <c r="AA48" s="294"/>
      <c r="AB48" s="292"/>
      <c r="AC48" s="293"/>
      <c r="AD48" s="293"/>
      <c r="AE48" s="293"/>
      <c r="AF48" s="293"/>
      <c r="AG48" s="294"/>
      <c r="AH48" s="292"/>
      <c r="AI48" s="293"/>
      <c r="AJ48" s="293"/>
      <c r="AK48" s="293"/>
      <c r="AL48" s="293"/>
      <c r="AM48" s="294"/>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92"/>
      <c r="K49" s="293"/>
      <c r="L49" s="293"/>
      <c r="M49" s="293"/>
      <c r="N49" s="293"/>
      <c r="O49" s="294"/>
      <c r="P49" s="292"/>
      <c r="Q49" s="293"/>
      <c r="R49" s="293"/>
      <c r="S49" s="293"/>
      <c r="T49" s="293"/>
      <c r="U49" s="294"/>
      <c r="V49" s="292"/>
      <c r="W49" s="293"/>
      <c r="X49" s="293"/>
      <c r="Y49" s="293"/>
      <c r="Z49" s="293"/>
      <c r="AA49" s="294"/>
      <c r="AB49" s="292"/>
      <c r="AC49" s="293"/>
      <c r="AD49" s="293"/>
      <c r="AE49" s="293"/>
      <c r="AF49" s="293"/>
      <c r="AG49" s="294"/>
      <c r="AH49" s="292"/>
      <c r="AI49" s="293"/>
      <c r="AJ49" s="293"/>
      <c r="AK49" s="293"/>
      <c r="AL49" s="293"/>
      <c r="AM49" s="294"/>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92"/>
      <c r="K50" s="293"/>
      <c r="L50" s="293"/>
      <c r="M50" s="293"/>
      <c r="N50" s="293"/>
      <c r="O50" s="294"/>
      <c r="P50" s="292"/>
      <c r="Q50" s="293"/>
      <c r="R50" s="293"/>
      <c r="S50" s="293"/>
      <c r="T50" s="293"/>
      <c r="U50" s="294"/>
      <c r="V50" s="292"/>
      <c r="W50" s="293"/>
      <c r="X50" s="293"/>
      <c r="Y50" s="293"/>
      <c r="Z50" s="293"/>
      <c r="AA50" s="294"/>
      <c r="AB50" s="292"/>
      <c r="AC50" s="293"/>
      <c r="AD50" s="293"/>
      <c r="AE50" s="293"/>
      <c r="AF50" s="293"/>
      <c r="AG50" s="294"/>
      <c r="AH50" s="292"/>
      <c r="AI50" s="293"/>
      <c r="AJ50" s="293"/>
      <c r="AK50" s="293"/>
      <c r="AL50" s="293"/>
      <c r="AM50" s="294"/>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95"/>
      <c r="K51" s="296"/>
      <c r="L51" s="296"/>
      <c r="M51" s="296"/>
      <c r="N51" s="296"/>
      <c r="O51" s="297"/>
      <c r="P51" s="295"/>
      <c r="Q51" s="296"/>
      <c r="R51" s="296"/>
      <c r="S51" s="296"/>
      <c r="T51" s="296"/>
      <c r="U51" s="297"/>
      <c r="V51" s="295"/>
      <c r="W51" s="296"/>
      <c r="X51" s="296"/>
      <c r="Y51" s="296"/>
      <c r="Z51" s="296"/>
      <c r="AA51" s="297"/>
      <c r="AB51" s="295"/>
      <c r="AC51" s="296"/>
      <c r="AD51" s="296"/>
      <c r="AE51" s="296"/>
      <c r="AF51" s="296"/>
      <c r="AG51" s="297"/>
      <c r="AH51" s="295"/>
      <c r="AI51" s="296"/>
      <c r="AJ51" s="296"/>
      <c r="AK51" s="296"/>
      <c r="AL51" s="296"/>
      <c r="AM51" s="297"/>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BD52" sqref="BD52"/>
    </sheetView>
  </sheetViews>
  <sheetFormatPr baseColWidth="10" defaultRowHeight="15" x14ac:dyDescent="0.25"/>
  <cols>
    <col min="2" max="18" width="5.7109375" customWidth="1"/>
    <col min="19" max="19" width="8.42578125" customWidth="1"/>
    <col min="20" max="22" width="5.7109375" customWidth="1"/>
    <col min="23" max="23" width="8.5703125" customWidth="1"/>
    <col min="24" max="24" width="8.42578125" customWidth="1"/>
    <col min="25" max="25" width="5.7109375" customWidth="1"/>
    <col min="26" max="26" width="9.14062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62" t="s">
        <v>157</v>
      </c>
      <c r="C2" s="363"/>
      <c r="D2" s="363"/>
      <c r="E2" s="363"/>
      <c r="F2" s="363"/>
      <c r="G2" s="363"/>
      <c r="H2" s="363"/>
      <c r="I2" s="363"/>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63"/>
      <c r="C3" s="363"/>
      <c r="D3" s="363"/>
      <c r="E3" s="363"/>
      <c r="F3" s="363"/>
      <c r="G3" s="363"/>
      <c r="H3" s="363"/>
      <c r="I3" s="363"/>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63"/>
      <c r="C4" s="363"/>
      <c r="D4" s="363"/>
      <c r="E4" s="363"/>
      <c r="F4" s="363"/>
      <c r="G4" s="363"/>
      <c r="H4" s="363"/>
      <c r="I4" s="363"/>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51" t="s">
        <v>4</v>
      </c>
      <c r="C6" s="251"/>
      <c r="D6" s="252"/>
      <c r="E6" s="346" t="s">
        <v>115</v>
      </c>
      <c r="F6" s="347"/>
      <c r="G6" s="347"/>
      <c r="H6" s="347"/>
      <c r="I6" s="347"/>
      <c r="J6" s="38" t="str">
        <f>IF(AND('Mapa final'!$AD$12="Muy Alta",'Mapa final'!$AF$12="Leve"),CONCATENATE("R2C",'Mapa final'!$S$12),"")</f>
        <v/>
      </c>
      <c r="K6" s="39" t="str">
        <f>IF(AND('Mapa final'!$AD$12="Muy Alta",'Mapa final'!$AF$12="Leve"),CONCATENATE("R2C",'Mapa final'!$S$12),"")</f>
        <v/>
      </c>
      <c r="L6" s="39" t="str">
        <f>IF(AND('Mapa final'!$AD$12="Muy Alta",'Mapa final'!$AF$12="Leve"),CONCATENATE("R2C",'Mapa final'!$S$12),"")</f>
        <v/>
      </c>
      <c r="M6" s="39" t="str">
        <f>IF(AND('Mapa final'!$AD$12="Muy Alta",'Mapa final'!$AF$12="Leve"),CONCATENATE("R2C",'Mapa final'!$S$12),"")</f>
        <v/>
      </c>
      <c r="N6" s="39" t="str">
        <f>IF(AND('Mapa final'!$AD$12="Muy Alta",'Mapa final'!$AF$12="Leve"),CONCATENATE("R2C",'Mapa final'!$S$12),"")</f>
        <v/>
      </c>
      <c r="O6" s="40" t="str">
        <f>IF(AND('Mapa final'!$AD$12="Muy Alta",'Mapa final'!$AF$12="Leve"),CONCATENATE("R2C",'Mapa final'!$S$12),"")</f>
        <v/>
      </c>
      <c r="P6" s="38" t="str">
        <f>IF(AND('Mapa final'!$AD$12="Muy Alta",'Mapa final'!$AF$12="Leve"),CONCATENATE("R2C",'Mapa final'!$S$12),"")</f>
        <v/>
      </c>
      <c r="Q6" s="39" t="str">
        <f>IF(AND('Mapa final'!$AD$12="Muy Alta",'Mapa final'!$AF$12="Leve"),CONCATENATE("R2C",'Mapa final'!$S$12),"")</f>
        <v/>
      </c>
      <c r="R6" s="39" t="str">
        <f>IF(AND('Mapa final'!$AD$12="Muy Alta",'Mapa final'!$AF$12="Leve"),CONCATENATE("R2C",'Mapa final'!$S$12),"")</f>
        <v/>
      </c>
      <c r="S6" s="39" t="str">
        <f>IF(AND('Mapa final'!$AD$12="Muy Alta",'Mapa final'!$AF$12="Leve"),CONCATENATE("R2C",'Mapa final'!$S$12),"")</f>
        <v/>
      </c>
      <c r="T6" s="39" t="str">
        <f>IF(AND('Mapa final'!$AD$12="Muy Alta",'Mapa final'!$AF$12="Leve"),CONCATENATE("R2C",'Mapa final'!$S$12),"")</f>
        <v/>
      </c>
      <c r="U6" s="40" t="str">
        <f>IF(AND('Mapa final'!$AD$12="Muy Alta",'Mapa final'!$AF$12="Leve"),CONCATENATE("R2C",'Mapa final'!$S$12),"")</f>
        <v/>
      </c>
      <c r="V6" s="38" t="str">
        <f>IF(AND('Mapa final'!$AD$12="Muy Alta",'Mapa final'!$AF$12="Leve"),CONCATENATE("R2C",'Mapa final'!$S$12),"")</f>
        <v/>
      </c>
      <c r="W6" s="39" t="str">
        <f>IF(AND('Mapa final'!$AD$12="Muy Alta",'Mapa final'!$AF$12="Leve"),CONCATENATE("R2C",'Mapa final'!$S$12),"")</f>
        <v/>
      </c>
      <c r="X6" s="39" t="str">
        <f>IF(AND('Mapa final'!$AD$12="Muy Alta",'Mapa final'!$AF$12="Leve"),CONCATENATE("R2C",'Mapa final'!$S$12),"")</f>
        <v/>
      </c>
      <c r="Y6" s="39" t="str">
        <f>IF(AND('Mapa final'!$AD$12="Muy Alta",'Mapa final'!$AF$12="Leve"),CONCATENATE("R2C",'Mapa final'!$S$12),"")</f>
        <v/>
      </c>
      <c r="Z6" s="39" t="str">
        <f>IF(AND('Mapa final'!$AD$12="Muy Alta",'Mapa final'!$AF$12="Leve"),CONCATENATE("R2C",'Mapa final'!$S$12),"")</f>
        <v/>
      </c>
      <c r="AA6" s="40" t="str">
        <f>IF(AND('Mapa final'!$AD$12="Muy Alta",'Mapa final'!$AF$12="Leve"),CONCATENATE("R2C",'Mapa final'!$S$12),"")</f>
        <v/>
      </c>
      <c r="AB6" s="38" t="str">
        <f>IF(AND('Mapa final'!$AD$12="Muy Alta",'Mapa final'!$AF$12="Leve"),CONCATENATE("R2C",'Mapa final'!$S$12),"")</f>
        <v/>
      </c>
      <c r="AC6" s="39" t="str">
        <f>IF(AND('Mapa final'!$AD$12="Muy Alta",'Mapa final'!$AF$12="Leve"),CONCATENATE("R2C",'Mapa final'!$S$12),"")</f>
        <v/>
      </c>
      <c r="AD6" s="39" t="str">
        <f>IF(AND('Mapa final'!$AD$12="Muy Alta",'Mapa final'!$AF$12="Leve"),CONCATENATE("R2C",'Mapa final'!$S$12),"")</f>
        <v/>
      </c>
      <c r="AE6" s="39" t="str">
        <f>IF(AND('Mapa final'!$AD$12="Muy Alta",'Mapa final'!$AF$12="Leve"),CONCATENATE("R2C",'Mapa final'!$S$12),"")</f>
        <v/>
      </c>
      <c r="AF6" s="39" t="str">
        <f>IF(AND('Mapa final'!$AD$12="Muy Alta",'Mapa final'!$AF$12="Leve"),CONCATENATE("R2C",'Mapa final'!$S$12),"")</f>
        <v/>
      </c>
      <c r="AG6" s="39" t="str">
        <f>IF(AND('Mapa final'!$AD$12="Muy Alta",'Mapa final'!$AF$12="Leve"),CONCATENATE("R2C",'Mapa final'!$S$12),"")</f>
        <v/>
      </c>
      <c r="AH6" s="41" t="str">
        <f>IF(AND('Mapa final'!$AD$12="Muy Alta",'Mapa final'!$AF$12="Catastrófico"),CONCATENATE("R2C",'Mapa final'!$S$12),"")</f>
        <v/>
      </c>
      <c r="AI6" s="42" t="str">
        <f>IF(AND('Mapa final'!$AD$12="Muy Alta",'Mapa final'!$AF$12="Catastrófico"),CONCATENATE("R2C",'Mapa final'!$S$12),"")</f>
        <v/>
      </c>
      <c r="AJ6" s="42" t="str">
        <f>IF(AND('Mapa final'!$AD$12="Muy Alta",'Mapa final'!$AF$12="Catastrófico"),CONCATENATE("R2C",'Mapa final'!$S$12),"")</f>
        <v/>
      </c>
      <c r="AK6" s="42" t="str">
        <f>IF(AND('Mapa final'!$AD$12="Muy Alta",'Mapa final'!$AF$12="Catastrófico"),CONCATENATE("R2C",'Mapa final'!$S$12),"")</f>
        <v/>
      </c>
      <c r="AL6" s="42" t="str">
        <f>IF(AND('Mapa final'!$AD$12="Muy Alta",'Mapa final'!$AF$12="Catastrófico"),CONCATENATE("R2C",'Mapa final'!$S$12),"")</f>
        <v/>
      </c>
      <c r="AM6" s="43" t="str">
        <f>IF(AND('Mapa final'!$AD$12="Muy Alta",'Mapa final'!$AF$12="Catastrófico"),CONCATENATE("R2C",'Mapa final'!$S$12),"")</f>
        <v/>
      </c>
      <c r="AN6" s="70"/>
      <c r="AO6" s="353" t="s">
        <v>78</v>
      </c>
      <c r="AP6" s="354"/>
      <c r="AQ6" s="354"/>
      <c r="AR6" s="354"/>
      <c r="AS6" s="354"/>
      <c r="AT6" s="35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51"/>
      <c r="C7" s="251"/>
      <c r="D7" s="252"/>
      <c r="E7" s="350"/>
      <c r="F7" s="349"/>
      <c r="G7" s="349"/>
      <c r="H7" s="349"/>
      <c r="I7" s="349"/>
      <c r="J7" s="44" t="str">
        <f>IF(AND('Mapa final'!$AD$12="Muy Alta",'Mapa final'!$AF$12="Leve"),CONCATENATE("R2C",'Mapa final'!$S$12),"")</f>
        <v/>
      </c>
      <c r="K7" s="152" t="str">
        <f>IF(AND('Mapa final'!$AD$12="Muy Alta",'Mapa final'!$AF$12="Leve"),CONCATENATE("R2C",'Mapa final'!$S$12),"")</f>
        <v/>
      </c>
      <c r="L7" s="152" t="str">
        <f>IF(AND('Mapa final'!$AD$12="Muy Alta",'Mapa final'!$AF$12="Leve"),CONCATENATE("R2C",'Mapa final'!$S$12),"")</f>
        <v/>
      </c>
      <c r="M7" s="152" t="str">
        <f>IF(AND('Mapa final'!$AD$12="Muy Alta",'Mapa final'!$AF$12="Leve"),CONCATENATE("R2C",'Mapa final'!$S$12),"")</f>
        <v/>
      </c>
      <c r="N7" s="152" t="str">
        <f>IF(AND('Mapa final'!$AD$12="Muy Alta",'Mapa final'!$AF$12="Leve"),CONCATENATE("R2C",'Mapa final'!$S$12),"")</f>
        <v/>
      </c>
      <c r="O7" s="45" t="str">
        <f>IF(AND('Mapa final'!$AD$12="Muy Alta",'Mapa final'!$AF$12="Leve"),CONCATENATE("R2C",'Mapa final'!$S$12),"")</f>
        <v/>
      </c>
      <c r="P7" s="44" t="str">
        <f>IF(AND('Mapa final'!$AD$12="Muy Alta",'Mapa final'!$AF$12="Leve"),CONCATENATE("R2C",'Mapa final'!$S$12),"")</f>
        <v/>
      </c>
      <c r="Q7" s="152" t="str">
        <f>IF(AND('Mapa final'!$AD$12="Muy Alta",'Mapa final'!$AF$12="Leve"),CONCATENATE("R2C",'Mapa final'!$S$12),"")</f>
        <v/>
      </c>
      <c r="R7" s="152" t="str">
        <f>IF(AND('Mapa final'!$AD$12="Muy Alta",'Mapa final'!$AF$12="Leve"),CONCATENATE("R2C",'Mapa final'!$S$12),"")</f>
        <v/>
      </c>
      <c r="S7" s="152" t="str">
        <f>IF(AND('Mapa final'!$AD$12="Muy Alta",'Mapa final'!$AF$12="Leve"),CONCATENATE("R2C",'Mapa final'!$S$12),"")</f>
        <v/>
      </c>
      <c r="T7" s="152" t="str">
        <f>IF(AND('Mapa final'!$AD$12="Muy Alta",'Mapa final'!$AF$12="Leve"),CONCATENATE("R2C",'Mapa final'!$S$12),"")</f>
        <v/>
      </c>
      <c r="U7" s="45" t="str">
        <f>IF(AND('Mapa final'!$AD$12="Muy Alta",'Mapa final'!$AF$12="Leve"),CONCATENATE("R2C",'Mapa final'!$S$12),"")</f>
        <v/>
      </c>
      <c r="V7" s="44" t="str">
        <f>IF(AND('Mapa final'!$AD$12="Muy Alta",'Mapa final'!$AF$12="Leve"),CONCATENATE("R2C",'Mapa final'!$S$12),"")</f>
        <v/>
      </c>
      <c r="W7" s="152" t="str">
        <f>IF(AND('Mapa final'!$AD$12="Muy Alta",'Mapa final'!$AF$12="Leve"),CONCATENATE("R2C",'Mapa final'!$S$12),"")</f>
        <v/>
      </c>
      <c r="X7" s="152" t="str">
        <f>IF(AND('Mapa final'!$AD$12="Muy Alta",'Mapa final'!$AF$12="Leve"),CONCATENATE("R2C",'Mapa final'!$S$12),"")</f>
        <v/>
      </c>
      <c r="Y7" s="152" t="str">
        <f>IF(AND('Mapa final'!$AD$12="Muy Alta",'Mapa final'!$AF$12="Leve"),CONCATENATE("R2C",'Mapa final'!$S$12),"")</f>
        <v/>
      </c>
      <c r="Z7" s="152" t="str">
        <f>IF(AND('Mapa final'!$AD$12="Muy Alta",'Mapa final'!$AF$12="Leve"),CONCATENATE("R2C",'Mapa final'!$S$12),"")</f>
        <v/>
      </c>
      <c r="AA7" s="45" t="str">
        <f>IF(AND('Mapa final'!$AD$12="Muy Alta",'Mapa final'!$AF$12="Leve"),CONCATENATE("R2C",'Mapa final'!$S$12),"")</f>
        <v/>
      </c>
      <c r="AB7" s="44" t="str">
        <f>IF(AND('Mapa final'!$AD$12="Muy Alta",'Mapa final'!$AF$12="Leve"),CONCATENATE("R2C",'Mapa final'!$S$12),"")</f>
        <v/>
      </c>
      <c r="AC7" s="152" t="str">
        <f>IF(AND('Mapa final'!$AD$12="Muy Alta",'Mapa final'!$AF$12="Leve"),CONCATENATE("R2C",'Mapa final'!$S$12),"")</f>
        <v/>
      </c>
      <c r="AD7" s="152" t="str">
        <f>IF(AND('Mapa final'!$AD$12="Muy Alta",'Mapa final'!$AF$12="Leve"),CONCATENATE("R2C",'Mapa final'!$S$12),"")</f>
        <v/>
      </c>
      <c r="AE7" s="152" t="str">
        <f>IF(AND('Mapa final'!$AD$12="Muy Alta",'Mapa final'!$AF$12="Leve"),CONCATENATE("R2C",'Mapa final'!$S$12),"")</f>
        <v/>
      </c>
      <c r="AF7" s="152" t="str">
        <f>IF(AND('Mapa final'!$AD$12="Muy Alta",'Mapa final'!$AF$12="Leve"),CONCATENATE("R2C",'Mapa final'!$S$12),"")</f>
        <v/>
      </c>
      <c r="AG7" s="152" t="str">
        <f>IF(AND('Mapa final'!$AD$12="Muy Alta",'Mapa final'!$AF$12="Leve"),CONCATENATE("R2C",'Mapa final'!$S$12),"")</f>
        <v/>
      </c>
      <c r="AH7" s="46" t="str">
        <f>IF(AND('Mapa final'!$AD$12="Muy Alta",'Mapa final'!$AF$12="Catastrófico"),CONCATENATE("R2C",'Mapa final'!$S$12),"")</f>
        <v/>
      </c>
      <c r="AI7" s="154" t="str">
        <f>IF(AND('Mapa final'!$AD$12="Muy Alta",'Mapa final'!$AF$12="Catastrófico"),CONCATENATE("R2C",'Mapa final'!$S$12),"")</f>
        <v/>
      </c>
      <c r="AJ7" s="154" t="str">
        <f>IF(AND('Mapa final'!$AD$12="Muy Alta",'Mapa final'!$AF$12="Catastrófico"),CONCATENATE("R2C",'Mapa final'!$S$12),"")</f>
        <v/>
      </c>
      <c r="AK7" s="154" t="str">
        <f>IF(AND('Mapa final'!$AD$12="Muy Alta",'Mapa final'!$AF$12="Catastrófico"),CONCATENATE("R2C",'Mapa final'!$S$12),"")</f>
        <v/>
      </c>
      <c r="AL7" s="154" t="str">
        <f>IF(AND('Mapa final'!$AD$12="Muy Alta",'Mapa final'!$AF$12="Catastrófico"),CONCATENATE("R2C",'Mapa final'!$S$12),"")</f>
        <v/>
      </c>
      <c r="AM7" s="47" t="str">
        <f>IF(AND('Mapa final'!$AD$12="Muy Alta",'Mapa final'!$AF$12="Catastrófico"),CONCATENATE("R2C",'Mapa final'!$S$12),"")</f>
        <v/>
      </c>
      <c r="AN7" s="70"/>
      <c r="AO7" s="356"/>
      <c r="AP7" s="357"/>
      <c r="AQ7" s="357"/>
      <c r="AR7" s="357"/>
      <c r="AS7" s="357"/>
      <c r="AT7" s="35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51"/>
      <c r="C8" s="251"/>
      <c r="D8" s="252"/>
      <c r="E8" s="350"/>
      <c r="F8" s="349"/>
      <c r="G8" s="349"/>
      <c r="H8" s="349"/>
      <c r="I8" s="349"/>
      <c r="J8" s="44" t="str">
        <f>IF(AND('Mapa final'!$AD$12="Muy Alta",'Mapa final'!$AF$12="Leve"),CONCATENATE("R2C",'Mapa final'!$S$12),"")</f>
        <v/>
      </c>
      <c r="K8" s="152" t="str">
        <f>IF(AND('Mapa final'!$AD$12="Muy Alta",'Mapa final'!$AF$12="Leve"),CONCATENATE("R2C",'Mapa final'!$S$12),"")</f>
        <v/>
      </c>
      <c r="L8" s="152" t="str">
        <f>IF(AND('Mapa final'!$AD$12="Muy Alta",'Mapa final'!$AF$12="Leve"),CONCATENATE("R2C",'Mapa final'!$S$12),"")</f>
        <v/>
      </c>
      <c r="M8" s="152" t="str">
        <f>IF(AND('Mapa final'!$AD$12="Muy Alta",'Mapa final'!$AF$12="Leve"),CONCATENATE("R2C",'Mapa final'!$S$12),"")</f>
        <v/>
      </c>
      <c r="N8" s="152" t="str">
        <f>IF(AND('Mapa final'!$AD$12="Muy Alta",'Mapa final'!$AF$12="Leve"),CONCATENATE("R2C",'Mapa final'!$S$12),"")</f>
        <v/>
      </c>
      <c r="O8" s="45" t="str">
        <f>IF(AND('Mapa final'!$AD$12="Muy Alta",'Mapa final'!$AF$12="Leve"),CONCATENATE("R2C",'Mapa final'!$S$12),"")</f>
        <v/>
      </c>
      <c r="P8" s="44" t="str">
        <f>IF(AND('Mapa final'!$AD$12="Muy Alta",'Mapa final'!$AF$12="Leve"),CONCATENATE("R2C",'Mapa final'!$S$12),"")</f>
        <v/>
      </c>
      <c r="Q8" s="152" t="str">
        <f>IF(AND('Mapa final'!$AD$12="Muy Alta",'Mapa final'!$AF$12="Leve"),CONCATENATE("R2C",'Mapa final'!$S$12),"")</f>
        <v/>
      </c>
      <c r="R8" s="152" t="str">
        <f>IF(AND('Mapa final'!$AD$12="Muy Alta",'Mapa final'!$AF$12="Leve"),CONCATENATE("R2C",'Mapa final'!$S$12),"")</f>
        <v/>
      </c>
      <c r="S8" s="152" t="str">
        <f>IF(AND('Mapa final'!$AD$12="Muy Alta",'Mapa final'!$AF$12="Leve"),CONCATENATE("R2C",'Mapa final'!$S$12),"")</f>
        <v/>
      </c>
      <c r="T8" s="152" t="str">
        <f>IF(AND('Mapa final'!$AD$12="Muy Alta",'Mapa final'!$AF$12="Leve"),CONCATENATE("R2C",'Mapa final'!$S$12),"")</f>
        <v/>
      </c>
      <c r="U8" s="45" t="str">
        <f>IF(AND('Mapa final'!$AD$12="Muy Alta",'Mapa final'!$AF$12="Leve"),CONCATENATE("R2C",'Mapa final'!$S$12),"")</f>
        <v/>
      </c>
      <c r="V8" s="44" t="str">
        <f>IF(AND('Mapa final'!$AD$12="Muy Alta",'Mapa final'!$AF$12="Leve"),CONCATENATE("R2C",'Mapa final'!$S$12),"")</f>
        <v/>
      </c>
      <c r="W8" s="152" t="str">
        <f>IF(AND('Mapa final'!$AD$12="Muy Alta",'Mapa final'!$AF$12="Leve"),CONCATENATE("R2C",'Mapa final'!$S$12),"")</f>
        <v/>
      </c>
      <c r="X8" s="152" t="str">
        <f>IF(AND('Mapa final'!$AD$12="Muy Alta",'Mapa final'!$AF$12="Leve"),CONCATENATE("R2C",'Mapa final'!$S$12),"")</f>
        <v/>
      </c>
      <c r="Y8" s="152" t="str">
        <f>IF(AND('Mapa final'!$AD$12="Muy Alta",'Mapa final'!$AF$12="Leve"),CONCATENATE("R2C",'Mapa final'!$S$12),"")</f>
        <v/>
      </c>
      <c r="Z8" s="152" t="str">
        <f>IF(AND('Mapa final'!$AD$12="Muy Alta",'Mapa final'!$AF$12="Leve"),CONCATENATE("R2C",'Mapa final'!$S$12),"")</f>
        <v/>
      </c>
      <c r="AA8" s="45" t="str">
        <f>IF(AND('Mapa final'!$AD$12="Muy Alta",'Mapa final'!$AF$12="Leve"),CONCATENATE("R2C",'Mapa final'!$S$12),"")</f>
        <v/>
      </c>
      <c r="AB8" s="44" t="str">
        <f>IF(AND('Mapa final'!$AD$12="Muy Alta",'Mapa final'!$AF$12="Leve"),CONCATENATE("R2C",'Mapa final'!$S$12),"")</f>
        <v/>
      </c>
      <c r="AC8" s="152" t="str">
        <f>IF(AND('Mapa final'!$AD$12="Muy Alta",'Mapa final'!$AF$12="Leve"),CONCATENATE("R2C",'Mapa final'!$S$12),"")</f>
        <v/>
      </c>
      <c r="AD8" s="152" t="str">
        <f>IF(AND('Mapa final'!$AD$12="Muy Alta",'Mapa final'!$AF$12="Leve"),CONCATENATE("R2C",'Mapa final'!$S$12),"")</f>
        <v/>
      </c>
      <c r="AE8" s="152" t="str">
        <f>IF(AND('Mapa final'!$AD$12="Muy Alta",'Mapa final'!$AF$12="Leve"),CONCATENATE("R2C",'Mapa final'!$S$12),"")</f>
        <v/>
      </c>
      <c r="AF8" s="152" t="str">
        <f>IF(AND('Mapa final'!$AD$12="Muy Alta",'Mapa final'!$AF$12="Leve"),CONCATENATE("R2C",'Mapa final'!$S$12),"")</f>
        <v/>
      </c>
      <c r="AG8" s="152" t="str">
        <f>IF(AND('Mapa final'!$AD$12="Muy Alta",'Mapa final'!$AF$12="Leve"),CONCATENATE("R2C",'Mapa final'!$S$12),"")</f>
        <v/>
      </c>
      <c r="AH8" s="46" t="str">
        <f>IF(AND('Mapa final'!$AD$12="Muy Alta",'Mapa final'!$AF$12="Catastrófico"),CONCATENATE("R2C",'Mapa final'!$S$12),"")</f>
        <v/>
      </c>
      <c r="AI8" s="154" t="str">
        <f>IF(AND('Mapa final'!$AD$12="Muy Alta",'Mapa final'!$AF$12="Catastrófico"),CONCATENATE("R2C",'Mapa final'!$S$12),"")</f>
        <v/>
      </c>
      <c r="AJ8" s="154" t="str">
        <f>IF(AND('Mapa final'!$AD$12="Muy Alta",'Mapa final'!$AF$12="Catastrófico"),CONCATENATE("R2C",'Mapa final'!$S$12),"")</f>
        <v/>
      </c>
      <c r="AK8" s="154" t="str">
        <f>IF(AND('Mapa final'!$AD$12="Muy Alta",'Mapa final'!$AF$12="Catastrófico"),CONCATENATE("R2C",'Mapa final'!$S$12),"")</f>
        <v/>
      </c>
      <c r="AL8" s="154" t="str">
        <f>IF(AND('Mapa final'!$AD$12="Muy Alta",'Mapa final'!$AF$12="Catastrófico"),CONCATENATE("R2C",'Mapa final'!$S$12),"")</f>
        <v/>
      </c>
      <c r="AM8" s="47" t="str">
        <f>IF(AND('Mapa final'!$AD$12="Muy Alta",'Mapa final'!$AF$12="Catastrófico"),CONCATENATE("R2C",'Mapa final'!$S$12),"")</f>
        <v/>
      </c>
      <c r="AN8" s="70"/>
      <c r="AO8" s="356"/>
      <c r="AP8" s="357"/>
      <c r="AQ8" s="357"/>
      <c r="AR8" s="357"/>
      <c r="AS8" s="357"/>
      <c r="AT8" s="35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51"/>
      <c r="C9" s="251"/>
      <c r="D9" s="252"/>
      <c r="E9" s="350"/>
      <c r="F9" s="349"/>
      <c r="G9" s="349"/>
      <c r="H9" s="349"/>
      <c r="I9" s="349"/>
      <c r="J9" s="44" t="str">
        <f>IF(AND('Mapa final'!$AD$12="Muy Alta",'Mapa final'!$AF$12="Leve"),CONCATENATE("R2C",'Mapa final'!$S$12),"")</f>
        <v/>
      </c>
      <c r="K9" s="152" t="str">
        <f>IF(AND('Mapa final'!$AD$12="Muy Alta",'Mapa final'!$AF$12="Leve"),CONCATENATE("R2C",'Mapa final'!$S$12),"")</f>
        <v/>
      </c>
      <c r="L9" s="152" t="str">
        <f>IF(AND('Mapa final'!$AD$12="Muy Alta",'Mapa final'!$AF$12="Leve"),CONCATENATE("R2C",'Mapa final'!$S$12),"")</f>
        <v/>
      </c>
      <c r="M9" s="152" t="str">
        <f>IF(AND('Mapa final'!$AD$12="Muy Alta",'Mapa final'!$AF$12="Leve"),CONCATENATE("R2C",'Mapa final'!$S$12),"")</f>
        <v/>
      </c>
      <c r="N9" s="152" t="str">
        <f>IF(AND('Mapa final'!$AD$12="Muy Alta",'Mapa final'!$AF$12="Leve"),CONCATENATE("R2C",'Mapa final'!$S$12),"")</f>
        <v/>
      </c>
      <c r="O9" s="45" t="str">
        <f>IF(AND('Mapa final'!$AD$12="Muy Alta",'Mapa final'!$AF$12="Leve"),CONCATENATE("R2C",'Mapa final'!$S$12),"")</f>
        <v/>
      </c>
      <c r="P9" s="44" t="str">
        <f>IF(AND('Mapa final'!$AD$12="Muy Alta",'Mapa final'!$AF$12="Leve"),CONCATENATE("R2C",'Mapa final'!$S$12),"")</f>
        <v/>
      </c>
      <c r="Q9" s="152" t="str">
        <f>IF(AND('Mapa final'!$AD$12="Muy Alta",'Mapa final'!$AF$12="Leve"),CONCATENATE("R2C",'Mapa final'!$S$12),"")</f>
        <v/>
      </c>
      <c r="R9" s="152" t="str">
        <f>IF(AND('Mapa final'!$AD$12="Muy Alta",'Mapa final'!$AF$12="Leve"),CONCATENATE("R2C",'Mapa final'!$S$12),"")</f>
        <v/>
      </c>
      <c r="S9" s="152" t="str">
        <f>IF(AND('Mapa final'!$AD$12="Muy Alta",'Mapa final'!$AF$12="Leve"),CONCATENATE("R2C",'Mapa final'!$S$12),"")</f>
        <v/>
      </c>
      <c r="T9" s="152" t="str">
        <f>IF(AND('Mapa final'!$AD$12="Muy Alta",'Mapa final'!$AF$12="Leve"),CONCATENATE("R2C",'Mapa final'!$S$12),"")</f>
        <v/>
      </c>
      <c r="U9" s="45" t="str">
        <f>IF(AND('Mapa final'!$AD$12="Muy Alta",'Mapa final'!$AF$12="Leve"),CONCATENATE("R2C",'Mapa final'!$S$12),"")</f>
        <v/>
      </c>
      <c r="V9" s="44" t="str">
        <f>IF(AND('Mapa final'!$AD$12="Muy Alta",'Mapa final'!$AF$12="Leve"),CONCATENATE("R2C",'Mapa final'!$S$12),"")</f>
        <v/>
      </c>
      <c r="W9" s="152" t="str">
        <f>IF(AND('Mapa final'!$AD$12="Muy Alta",'Mapa final'!$AF$12="Leve"),CONCATENATE("R2C",'Mapa final'!$S$12),"")</f>
        <v/>
      </c>
      <c r="X9" s="152" t="str">
        <f>IF(AND('Mapa final'!$AD$12="Muy Alta",'Mapa final'!$AF$12="Leve"),CONCATENATE("R2C",'Mapa final'!$S$12),"")</f>
        <v/>
      </c>
      <c r="Y9" s="152" t="str">
        <f>IF(AND('Mapa final'!$AD$12="Muy Alta",'Mapa final'!$AF$12="Leve"),CONCATENATE("R2C",'Mapa final'!$S$12),"")</f>
        <v/>
      </c>
      <c r="Z9" s="152" t="str">
        <f>IF(AND('Mapa final'!$AD$12="Muy Alta",'Mapa final'!$AF$12="Leve"),CONCATENATE("R2C",'Mapa final'!$S$12),"")</f>
        <v/>
      </c>
      <c r="AA9" s="45" t="str">
        <f>IF(AND('Mapa final'!$AD$12="Muy Alta",'Mapa final'!$AF$12="Leve"),CONCATENATE("R2C",'Mapa final'!$S$12),"")</f>
        <v/>
      </c>
      <c r="AB9" s="44" t="str">
        <f>IF(AND('Mapa final'!$AD$12="Muy Alta",'Mapa final'!$AF$12="Leve"),CONCATENATE("R2C",'Mapa final'!$S$12),"")</f>
        <v/>
      </c>
      <c r="AC9" s="152" t="str">
        <f>IF(AND('Mapa final'!$AD$12="Muy Alta",'Mapa final'!$AF$12="Leve"),CONCATENATE("R2C",'Mapa final'!$S$12),"")</f>
        <v/>
      </c>
      <c r="AD9" s="152" t="str">
        <f>IF(AND('Mapa final'!$AD$12="Muy Alta",'Mapa final'!$AF$12="Leve"),CONCATENATE("R2C",'Mapa final'!$S$12),"")</f>
        <v/>
      </c>
      <c r="AE9" s="152" t="str">
        <f>IF(AND('Mapa final'!$AD$12="Muy Alta",'Mapa final'!$AF$12="Leve"),CONCATENATE("R2C",'Mapa final'!$S$12),"")</f>
        <v/>
      </c>
      <c r="AF9" s="152" t="str">
        <f>IF(AND('Mapa final'!$AD$12="Muy Alta",'Mapa final'!$AF$12="Leve"),CONCATENATE("R2C",'Mapa final'!$S$12),"")</f>
        <v/>
      </c>
      <c r="AG9" s="152" t="str">
        <f>IF(AND('Mapa final'!$AD$12="Muy Alta",'Mapa final'!$AF$12="Leve"),CONCATENATE("R2C",'Mapa final'!$S$12),"")</f>
        <v/>
      </c>
      <c r="AH9" s="46" t="str">
        <f>IF(AND('Mapa final'!$AD$12="Muy Alta",'Mapa final'!$AF$12="Catastrófico"),CONCATENATE("R2C",'Mapa final'!$S$12),"")</f>
        <v/>
      </c>
      <c r="AI9" s="154" t="str">
        <f>IF(AND('Mapa final'!$AD$12="Muy Alta",'Mapa final'!$AF$12="Catastrófico"),CONCATENATE("R2C",'Mapa final'!$S$12),"")</f>
        <v/>
      </c>
      <c r="AJ9" s="154" t="str">
        <f>IF(AND('Mapa final'!$AD$12="Muy Alta",'Mapa final'!$AF$12="Catastrófico"),CONCATENATE("R2C",'Mapa final'!$S$12),"")</f>
        <v/>
      </c>
      <c r="AK9" s="154" t="str">
        <f>IF(AND('Mapa final'!$AD$12="Muy Alta",'Mapa final'!$AF$12="Catastrófico"),CONCATENATE("R2C",'Mapa final'!$S$12),"")</f>
        <v/>
      </c>
      <c r="AL9" s="154" t="str">
        <f>IF(AND('Mapa final'!$AD$12="Muy Alta",'Mapa final'!$AF$12="Catastrófico"),CONCATENATE("R2C",'Mapa final'!$S$12),"")</f>
        <v/>
      </c>
      <c r="AM9" s="47" t="str">
        <f>IF(AND('Mapa final'!$AD$12="Muy Alta",'Mapa final'!$AF$12="Catastrófico"),CONCATENATE("R2C",'Mapa final'!$S$12),"")</f>
        <v/>
      </c>
      <c r="AN9" s="70"/>
      <c r="AO9" s="356"/>
      <c r="AP9" s="357"/>
      <c r="AQ9" s="357"/>
      <c r="AR9" s="357"/>
      <c r="AS9" s="357"/>
      <c r="AT9" s="35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51"/>
      <c r="C10" s="251"/>
      <c r="D10" s="252"/>
      <c r="E10" s="350"/>
      <c r="F10" s="349"/>
      <c r="G10" s="349"/>
      <c r="H10" s="349"/>
      <c r="I10" s="349"/>
      <c r="J10" s="44" t="str">
        <f>IF(AND('Mapa final'!$AD$12="Muy Alta",'Mapa final'!$AF$12="Leve"),CONCATENATE("R2C",'Mapa final'!$S$12),"")</f>
        <v/>
      </c>
      <c r="K10" s="152" t="str">
        <f>IF(AND('Mapa final'!$AD$12="Muy Alta",'Mapa final'!$AF$12="Leve"),CONCATENATE("R2C",'Mapa final'!$S$12),"")</f>
        <v/>
      </c>
      <c r="L10" s="152" t="str">
        <f>IF(AND('Mapa final'!$AD$12="Muy Alta",'Mapa final'!$AF$12="Leve"),CONCATENATE("R2C",'Mapa final'!$S$12),"")</f>
        <v/>
      </c>
      <c r="M10" s="152" t="str">
        <f>IF(AND('Mapa final'!$AD$12="Muy Alta",'Mapa final'!$AF$12="Leve"),CONCATENATE("R2C",'Mapa final'!$S$12),"")</f>
        <v/>
      </c>
      <c r="N10" s="152" t="str">
        <f>IF(AND('Mapa final'!$AD$12="Muy Alta",'Mapa final'!$AF$12="Leve"),CONCATENATE("R2C",'Mapa final'!$S$12),"")</f>
        <v/>
      </c>
      <c r="O10" s="45" t="str">
        <f>IF(AND('Mapa final'!$AD$12="Muy Alta",'Mapa final'!$AF$12="Leve"),CONCATENATE("R2C",'Mapa final'!$S$12),"")</f>
        <v/>
      </c>
      <c r="P10" s="44" t="str">
        <f>IF(AND('Mapa final'!$AD$12="Muy Alta",'Mapa final'!$AF$12="Leve"),CONCATENATE("R2C",'Mapa final'!$S$12),"")</f>
        <v/>
      </c>
      <c r="Q10" s="152" t="str">
        <f>IF(AND('Mapa final'!$AD$12="Muy Alta",'Mapa final'!$AF$12="Leve"),CONCATENATE("R2C",'Mapa final'!$S$12),"")</f>
        <v/>
      </c>
      <c r="R10" s="152" t="str">
        <f>IF(AND('Mapa final'!$AD$12="Muy Alta",'Mapa final'!$AF$12="Leve"),CONCATENATE("R2C",'Mapa final'!$S$12),"")</f>
        <v/>
      </c>
      <c r="S10" s="152" t="str">
        <f>IF(AND('Mapa final'!$AD$12="Muy Alta",'Mapa final'!$AF$12="Leve"),CONCATENATE("R2C",'Mapa final'!$S$12),"")</f>
        <v/>
      </c>
      <c r="T10" s="152" t="str">
        <f>IF(AND('Mapa final'!$AD$12="Muy Alta",'Mapa final'!$AF$12="Leve"),CONCATENATE("R2C",'Mapa final'!$S$12),"")</f>
        <v/>
      </c>
      <c r="U10" s="45" t="str">
        <f>IF(AND('Mapa final'!$AD$12="Muy Alta",'Mapa final'!$AF$12="Leve"),CONCATENATE("R2C",'Mapa final'!$S$12),"")</f>
        <v/>
      </c>
      <c r="V10" s="44" t="str">
        <f>IF(AND('Mapa final'!$AD$12="Muy Alta",'Mapa final'!$AF$12="Leve"),CONCATENATE("R2C",'Mapa final'!$S$12),"")</f>
        <v/>
      </c>
      <c r="W10" s="152" t="str">
        <f>IF(AND('Mapa final'!$AD$12="Muy Alta",'Mapa final'!$AF$12="Leve"),CONCATENATE("R2C",'Mapa final'!$S$12),"")</f>
        <v/>
      </c>
      <c r="X10" s="152" t="str">
        <f>IF(AND('Mapa final'!$AD$12="Muy Alta",'Mapa final'!$AF$12="Leve"),CONCATENATE("R2C",'Mapa final'!$S$12),"")</f>
        <v/>
      </c>
      <c r="Y10" s="152" t="str">
        <f>IF(AND('Mapa final'!$AD$12="Muy Alta",'Mapa final'!$AF$12="Leve"),CONCATENATE("R2C",'Mapa final'!$S$12),"")</f>
        <v/>
      </c>
      <c r="Z10" s="152" t="str">
        <f>IF(AND('Mapa final'!$AD$12="Muy Alta",'Mapa final'!$AF$12="Leve"),CONCATENATE("R2C",'Mapa final'!$S$12),"")</f>
        <v/>
      </c>
      <c r="AA10" s="45" t="str">
        <f>IF(AND('Mapa final'!$AD$12="Muy Alta",'Mapa final'!$AF$12="Leve"),CONCATENATE("R2C",'Mapa final'!$S$12),"")</f>
        <v/>
      </c>
      <c r="AB10" s="44" t="str">
        <f>IF(AND('Mapa final'!$AD$12="Muy Alta",'Mapa final'!$AF$12="Leve"),CONCATENATE("R2C",'Mapa final'!$S$12),"")</f>
        <v/>
      </c>
      <c r="AC10" s="152" t="str">
        <f>IF(AND('Mapa final'!$AD$12="Muy Alta",'Mapa final'!$AF$12="Leve"),CONCATENATE("R2C",'Mapa final'!$S$12),"")</f>
        <v/>
      </c>
      <c r="AD10" s="152" t="str">
        <f>IF(AND('Mapa final'!$AD$12="Muy Alta",'Mapa final'!$AF$12="Leve"),CONCATENATE("R2C",'Mapa final'!$S$12),"")</f>
        <v/>
      </c>
      <c r="AE10" s="152" t="str">
        <f>IF(AND('Mapa final'!$AD$12="Muy Alta",'Mapa final'!$AF$12="Leve"),CONCATENATE("R2C",'Mapa final'!$S$12),"")</f>
        <v/>
      </c>
      <c r="AF10" s="152" t="str">
        <f>IF(AND('Mapa final'!$AD$12="Muy Alta",'Mapa final'!$AF$12="Leve"),CONCATENATE("R2C",'Mapa final'!$S$12),"")</f>
        <v/>
      </c>
      <c r="AG10" s="152" t="str">
        <f>IF(AND('Mapa final'!$AD$12="Muy Alta",'Mapa final'!$AF$12="Leve"),CONCATENATE("R2C",'Mapa final'!$S$12),"")</f>
        <v/>
      </c>
      <c r="AH10" s="46" t="str">
        <f>IF(AND('Mapa final'!$AD$12="Muy Alta",'Mapa final'!$AF$12="Catastrófico"),CONCATENATE("R2C",'Mapa final'!$S$12),"")</f>
        <v/>
      </c>
      <c r="AI10" s="154" t="str">
        <f>IF(AND('Mapa final'!$AD$12="Muy Alta",'Mapa final'!$AF$12="Catastrófico"),CONCATENATE("R2C",'Mapa final'!$S$12),"")</f>
        <v/>
      </c>
      <c r="AJ10" s="154" t="str">
        <f>IF(AND('Mapa final'!$AD$12="Muy Alta",'Mapa final'!$AF$12="Catastrófico"),CONCATENATE("R2C",'Mapa final'!$S$12),"")</f>
        <v/>
      </c>
      <c r="AK10" s="154" t="str">
        <f>IF(AND('Mapa final'!$AD$12="Muy Alta",'Mapa final'!$AF$12="Catastrófico"),CONCATENATE("R2C",'Mapa final'!$S$12),"")</f>
        <v/>
      </c>
      <c r="AL10" s="154" t="str">
        <f>IF(AND('Mapa final'!$AD$12="Muy Alta",'Mapa final'!$AF$12="Catastrófico"),CONCATENATE("R2C",'Mapa final'!$S$12),"")</f>
        <v/>
      </c>
      <c r="AM10" s="47" t="str">
        <f>IF(AND('Mapa final'!$AD$12="Muy Alta",'Mapa final'!$AF$12="Catastrófico"),CONCATENATE("R2C",'Mapa final'!$S$12),"")</f>
        <v/>
      </c>
      <c r="AN10" s="70"/>
      <c r="AO10" s="356"/>
      <c r="AP10" s="357"/>
      <c r="AQ10" s="357"/>
      <c r="AR10" s="357"/>
      <c r="AS10" s="357"/>
      <c r="AT10" s="35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51"/>
      <c r="C11" s="251"/>
      <c r="D11" s="252"/>
      <c r="E11" s="350"/>
      <c r="F11" s="349"/>
      <c r="G11" s="349"/>
      <c r="H11" s="349"/>
      <c r="I11" s="349"/>
      <c r="J11" s="44" t="str">
        <f>IF(AND('Mapa final'!$AD$12="Muy Alta",'Mapa final'!$AF$12="Leve"),CONCATENATE("R2C",'Mapa final'!$S$12),"")</f>
        <v/>
      </c>
      <c r="K11" s="152" t="str">
        <f>IF(AND('Mapa final'!$AD$12="Muy Alta",'Mapa final'!$AF$12="Leve"),CONCATENATE("R2C",'Mapa final'!$S$12),"")</f>
        <v/>
      </c>
      <c r="L11" s="152" t="str">
        <f>IF(AND('Mapa final'!$AD$12="Muy Alta",'Mapa final'!$AF$12="Leve"),CONCATENATE("R2C",'Mapa final'!$S$12),"")</f>
        <v/>
      </c>
      <c r="M11" s="152" t="str">
        <f>IF(AND('Mapa final'!$AD$12="Muy Alta",'Mapa final'!$AF$12="Leve"),CONCATENATE("R2C",'Mapa final'!$S$12),"")</f>
        <v/>
      </c>
      <c r="N11" s="152" t="str">
        <f>IF(AND('Mapa final'!$AD$12="Muy Alta",'Mapa final'!$AF$12="Leve"),CONCATENATE("R2C",'Mapa final'!$S$12),"")</f>
        <v/>
      </c>
      <c r="O11" s="45" t="str">
        <f>IF(AND('Mapa final'!$AD$12="Muy Alta",'Mapa final'!$AF$12="Leve"),CONCATENATE("R2C",'Mapa final'!$S$12),"")</f>
        <v/>
      </c>
      <c r="P11" s="44" t="str">
        <f>IF(AND('Mapa final'!$AD$12="Muy Alta",'Mapa final'!$AF$12="Leve"),CONCATENATE("R2C",'Mapa final'!$S$12),"")</f>
        <v/>
      </c>
      <c r="Q11" s="152" t="str">
        <f>IF(AND('Mapa final'!$AD$12="Muy Alta",'Mapa final'!$AF$12="Leve"),CONCATENATE("R2C",'Mapa final'!$S$12),"")</f>
        <v/>
      </c>
      <c r="R11" s="152" t="str">
        <f>IF(AND('Mapa final'!$AD$12="Muy Alta",'Mapa final'!$AF$12="Leve"),CONCATENATE("R2C",'Mapa final'!$S$12),"")</f>
        <v/>
      </c>
      <c r="S11" s="152" t="str">
        <f>IF(AND('Mapa final'!$AD$12="Muy Alta",'Mapa final'!$AF$12="Leve"),CONCATENATE("R2C",'Mapa final'!$S$12),"")</f>
        <v/>
      </c>
      <c r="T11" s="152" t="str">
        <f>IF(AND('Mapa final'!$AD$12="Muy Alta",'Mapa final'!$AF$12="Leve"),CONCATENATE("R2C",'Mapa final'!$S$12),"")</f>
        <v/>
      </c>
      <c r="U11" s="45" t="str">
        <f>IF(AND('Mapa final'!$AD$12="Muy Alta",'Mapa final'!$AF$12="Leve"),CONCATENATE("R2C",'Mapa final'!$S$12),"")</f>
        <v/>
      </c>
      <c r="V11" s="44" t="str">
        <f>IF(AND('Mapa final'!$AD$12="Muy Alta",'Mapa final'!$AF$12="Leve"),CONCATENATE("R2C",'Mapa final'!$S$12),"")</f>
        <v/>
      </c>
      <c r="W11" s="152" t="str">
        <f>IF(AND('Mapa final'!$AD$12="Muy Alta",'Mapa final'!$AF$12="Leve"),CONCATENATE("R2C",'Mapa final'!$S$12),"")</f>
        <v/>
      </c>
      <c r="X11" s="152" t="str">
        <f>IF(AND('Mapa final'!$AD$12="Muy Alta",'Mapa final'!$AF$12="Leve"),CONCATENATE("R2C",'Mapa final'!$S$12),"")</f>
        <v/>
      </c>
      <c r="Y11" s="152" t="str">
        <f>IF(AND('Mapa final'!$AD$12="Muy Alta",'Mapa final'!$AF$12="Leve"),CONCATENATE("R2C",'Mapa final'!$S$12),"")</f>
        <v/>
      </c>
      <c r="Z11" s="152" t="str">
        <f>IF(AND('Mapa final'!$AD$12="Muy Alta",'Mapa final'!$AF$12="Leve"),CONCATENATE("R2C",'Mapa final'!$S$12),"")</f>
        <v/>
      </c>
      <c r="AA11" s="45" t="str">
        <f>IF(AND('Mapa final'!$AD$12="Muy Alta",'Mapa final'!$AF$12="Leve"),CONCATENATE("R2C",'Mapa final'!$S$12),"")</f>
        <v/>
      </c>
      <c r="AB11" s="44" t="str">
        <f>IF(AND('Mapa final'!$AD$12="Muy Alta",'Mapa final'!$AF$12="Leve"),CONCATENATE("R2C",'Mapa final'!$S$12),"")</f>
        <v/>
      </c>
      <c r="AC11" s="152" t="str">
        <f>IF(AND('Mapa final'!$AD$12="Muy Alta",'Mapa final'!$AF$12="Leve"),CONCATENATE("R2C",'Mapa final'!$S$12),"")</f>
        <v/>
      </c>
      <c r="AD11" s="152" t="str">
        <f>IF(AND('Mapa final'!$AD$12="Muy Alta",'Mapa final'!$AF$12="Leve"),CONCATENATE("R2C",'Mapa final'!$S$12),"")</f>
        <v/>
      </c>
      <c r="AE11" s="152" t="str">
        <f>IF(AND('Mapa final'!$AD$12="Muy Alta",'Mapa final'!$AF$12="Leve"),CONCATENATE("R2C",'Mapa final'!$S$12),"")</f>
        <v/>
      </c>
      <c r="AF11" s="152" t="str">
        <f>IF(AND('Mapa final'!$AD$12="Muy Alta",'Mapa final'!$AF$12="Leve"),CONCATENATE("R2C",'Mapa final'!$S$12),"")</f>
        <v/>
      </c>
      <c r="AG11" s="152" t="str">
        <f>IF(AND('Mapa final'!$AD$12="Muy Alta",'Mapa final'!$AF$12="Leve"),CONCATENATE("R2C",'Mapa final'!$S$12),"")</f>
        <v/>
      </c>
      <c r="AH11" s="46" t="str">
        <f>IF(AND('Mapa final'!$AD$12="Muy Alta",'Mapa final'!$AF$12="Catastrófico"),CONCATENATE("R2C",'Mapa final'!$S$12),"")</f>
        <v/>
      </c>
      <c r="AI11" s="154" t="str">
        <f>IF(AND('Mapa final'!$AD$12="Muy Alta",'Mapa final'!$AF$12="Catastrófico"),CONCATENATE("R2C",'Mapa final'!$S$12),"")</f>
        <v/>
      </c>
      <c r="AJ11" s="154" t="str">
        <f>IF(AND('Mapa final'!$AD$12="Muy Alta",'Mapa final'!$AF$12="Catastrófico"),CONCATENATE("R2C",'Mapa final'!$S$12),"")</f>
        <v/>
      </c>
      <c r="AK11" s="154" t="str">
        <f>IF(AND('Mapa final'!$AD$12="Muy Alta",'Mapa final'!$AF$12="Catastrófico"),CONCATENATE("R2C",'Mapa final'!$S$12),"")</f>
        <v/>
      </c>
      <c r="AL11" s="154" t="str">
        <f>IF(AND('Mapa final'!$AD$12="Muy Alta",'Mapa final'!$AF$12="Catastrófico"),CONCATENATE("R2C",'Mapa final'!$S$12),"")</f>
        <v/>
      </c>
      <c r="AM11" s="47" t="str">
        <f>IF(AND('Mapa final'!$AD$12="Muy Alta",'Mapa final'!$AF$12="Catastrófico"),CONCATENATE("R2C",'Mapa final'!$S$12),"")</f>
        <v/>
      </c>
      <c r="AN11" s="70"/>
      <c r="AO11" s="356"/>
      <c r="AP11" s="357"/>
      <c r="AQ11" s="357"/>
      <c r="AR11" s="357"/>
      <c r="AS11" s="357"/>
      <c r="AT11" s="35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51"/>
      <c r="C12" s="251"/>
      <c r="D12" s="252"/>
      <c r="E12" s="350"/>
      <c r="F12" s="349"/>
      <c r="G12" s="349"/>
      <c r="H12" s="349"/>
      <c r="I12" s="349"/>
      <c r="J12" s="44" t="str">
        <f>IF(AND('Mapa final'!$AD$12="Muy Alta",'Mapa final'!$AF$12="Leve"),CONCATENATE("R2C",'Mapa final'!$S$12),"")</f>
        <v/>
      </c>
      <c r="K12" s="152" t="str">
        <f>IF(AND('Mapa final'!$AD$12="Muy Alta",'Mapa final'!$AF$12="Leve"),CONCATENATE("R2C",'Mapa final'!$S$12),"")</f>
        <v/>
      </c>
      <c r="L12" s="152" t="str">
        <f>IF(AND('Mapa final'!$AD$12="Muy Alta",'Mapa final'!$AF$12="Leve"),CONCATENATE("R2C",'Mapa final'!$S$12),"")</f>
        <v/>
      </c>
      <c r="M12" s="152" t="str">
        <f>IF(AND('Mapa final'!$AD$12="Muy Alta",'Mapa final'!$AF$12="Leve"),CONCATENATE("R2C",'Mapa final'!$S$12),"")</f>
        <v/>
      </c>
      <c r="N12" s="152" t="str">
        <f>IF(AND('Mapa final'!$AD$12="Muy Alta",'Mapa final'!$AF$12="Leve"),CONCATENATE("R2C",'Mapa final'!$S$12),"")</f>
        <v/>
      </c>
      <c r="O12" s="45" t="str">
        <f>IF(AND('Mapa final'!$AD$12="Muy Alta",'Mapa final'!$AF$12="Leve"),CONCATENATE("R2C",'Mapa final'!$S$12),"")</f>
        <v/>
      </c>
      <c r="P12" s="44" t="str">
        <f>IF(AND('Mapa final'!$AD$12="Muy Alta",'Mapa final'!$AF$12="Leve"),CONCATENATE("R2C",'Mapa final'!$S$12),"")</f>
        <v/>
      </c>
      <c r="Q12" s="152" t="str">
        <f>IF(AND('Mapa final'!$AD$12="Muy Alta",'Mapa final'!$AF$12="Leve"),CONCATENATE("R2C",'Mapa final'!$S$12),"")</f>
        <v/>
      </c>
      <c r="R12" s="152" t="str">
        <f>IF(AND('Mapa final'!$AD$12="Muy Alta",'Mapa final'!$AF$12="Leve"),CONCATENATE("R2C",'Mapa final'!$S$12),"")</f>
        <v/>
      </c>
      <c r="S12" s="152" t="str">
        <f>IF(AND('Mapa final'!$AD$12="Muy Alta",'Mapa final'!$AF$12="Leve"),CONCATENATE("R2C",'Mapa final'!$S$12),"")</f>
        <v/>
      </c>
      <c r="T12" s="152" t="str">
        <f>IF(AND('Mapa final'!$AD$12="Muy Alta",'Mapa final'!$AF$12="Leve"),CONCATENATE("R2C",'Mapa final'!$S$12),"")</f>
        <v/>
      </c>
      <c r="U12" s="45" t="str">
        <f>IF(AND('Mapa final'!$AD$12="Muy Alta",'Mapa final'!$AF$12="Leve"),CONCATENATE("R2C",'Mapa final'!$S$12),"")</f>
        <v/>
      </c>
      <c r="V12" s="44" t="str">
        <f>IF(AND('Mapa final'!$AD$12="Muy Alta",'Mapa final'!$AF$12="Leve"),CONCATENATE("R2C",'Mapa final'!$S$12),"")</f>
        <v/>
      </c>
      <c r="W12" s="152" t="str">
        <f>IF(AND('Mapa final'!$AD$12="Muy Alta",'Mapa final'!$AF$12="Leve"),CONCATENATE("R2C",'Mapa final'!$S$12),"")</f>
        <v/>
      </c>
      <c r="X12" s="152" t="str">
        <f>IF(AND('Mapa final'!$AD$12="Muy Alta",'Mapa final'!$AF$12="Leve"),CONCATENATE("R2C",'Mapa final'!$S$12),"")</f>
        <v/>
      </c>
      <c r="Y12" s="152" t="str">
        <f>IF(AND('Mapa final'!$AD$12="Muy Alta",'Mapa final'!$AF$12="Leve"),CONCATENATE("R2C",'Mapa final'!$S$12),"")</f>
        <v/>
      </c>
      <c r="Z12" s="152" t="str">
        <f>IF(AND('Mapa final'!$AD$12="Muy Alta",'Mapa final'!$AF$12="Leve"),CONCATENATE("R2C",'Mapa final'!$S$12),"")</f>
        <v/>
      </c>
      <c r="AA12" s="45" t="str">
        <f>IF(AND('Mapa final'!$AD$12="Muy Alta",'Mapa final'!$AF$12="Leve"),CONCATENATE("R2C",'Mapa final'!$S$12),"")</f>
        <v/>
      </c>
      <c r="AB12" s="44" t="str">
        <f>IF(AND('Mapa final'!$AD$12="Muy Alta",'Mapa final'!$AF$12="Leve"),CONCATENATE("R2C",'Mapa final'!$S$12),"")</f>
        <v/>
      </c>
      <c r="AC12" s="152" t="str">
        <f>IF(AND('Mapa final'!$AD$12="Muy Alta",'Mapa final'!$AF$12="Leve"),CONCATENATE("R2C",'Mapa final'!$S$12),"")</f>
        <v/>
      </c>
      <c r="AD12" s="152" t="str">
        <f>IF(AND('Mapa final'!$AD$12="Muy Alta",'Mapa final'!$AF$12="Leve"),CONCATENATE("R2C",'Mapa final'!$S$12),"")</f>
        <v/>
      </c>
      <c r="AE12" s="152" t="str">
        <f>IF(AND('Mapa final'!$AD$12="Muy Alta",'Mapa final'!$AF$12="Leve"),CONCATENATE("R2C",'Mapa final'!$S$12),"")</f>
        <v/>
      </c>
      <c r="AF12" s="152" t="str">
        <f>IF(AND('Mapa final'!$AD$12="Muy Alta",'Mapa final'!$AF$12="Leve"),CONCATENATE("R2C",'Mapa final'!$S$12),"")</f>
        <v/>
      </c>
      <c r="AG12" s="152" t="str">
        <f>IF(AND('Mapa final'!$AD$12="Muy Alta",'Mapa final'!$AF$12="Leve"),CONCATENATE("R2C",'Mapa final'!$S$12),"")</f>
        <v/>
      </c>
      <c r="AH12" s="46" t="str">
        <f>IF(AND('Mapa final'!$AD$12="Muy Alta",'Mapa final'!$AF$12="Catastrófico"),CONCATENATE("R2C",'Mapa final'!$S$12),"")</f>
        <v/>
      </c>
      <c r="AI12" s="154" t="str">
        <f>IF(AND('Mapa final'!$AD$12="Muy Alta",'Mapa final'!$AF$12="Catastrófico"),CONCATENATE("R2C",'Mapa final'!$S$12),"")</f>
        <v/>
      </c>
      <c r="AJ12" s="154" t="str">
        <f>IF(AND('Mapa final'!$AD$12="Muy Alta",'Mapa final'!$AF$12="Catastrófico"),CONCATENATE("R2C",'Mapa final'!$S$12),"")</f>
        <v/>
      </c>
      <c r="AK12" s="154" t="str">
        <f>IF(AND('Mapa final'!$AD$12="Muy Alta",'Mapa final'!$AF$12="Catastrófico"),CONCATENATE("R2C",'Mapa final'!$S$12),"")</f>
        <v/>
      </c>
      <c r="AL12" s="154" t="str">
        <f>IF(AND('Mapa final'!$AD$12="Muy Alta",'Mapa final'!$AF$12="Catastrófico"),CONCATENATE("R2C",'Mapa final'!$S$12),"")</f>
        <v/>
      </c>
      <c r="AM12" s="47" t="str">
        <f>IF(AND('Mapa final'!$AD$12="Muy Alta",'Mapa final'!$AF$12="Catastrófico"),CONCATENATE("R2C",'Mapa final'!$S$12),"")</f>
        <v/>
      </c>
      <c r="AN12" s="70"/>
      <c r="AO12" s="356"/>
      <c r="AP12" s="357"/>
      <c r="AQ12" s="357"/>
      <c r="AR12" s="357"/>
      <c r="AS12" s="357"/>
      <c r="AT12" s="35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51"/>
      <c r="C13" s="251"/>
      <c r="D13" s="252"/>
      <c r="E13" s="350"/>
      <c r="F13" s="349"/>
      <c r="G13" s="349"/>
      <c r="H13" s="349"/>
      <c r="I13" s="349"/>
      <c r="J13" s="44" t="str">
        <f>IF(AND('Mapa final'!$AD$12="Muy Alta",'Mapa final'!$AF$12="Leve"),CONCATENATE("R2C",'Mapa final'!$S$12),"")</f>
        <v/>
      </c>
      <c r="K13" s="152" t="str">
        <f>IF(AND('Mapa final'!$AD$12="Muy Alta",'Mapa final'!$AF$12="Leve"),CONCATENATE("R2C",'Mapa final'!$S$12),"")</f>
        <v/>
      </c>
      <c r="L13" s="152" t="str">
        <f>IF(AND('Mapa final'!$AD$12="Muy Alta",'Mapa final'!$AF$12="Leve"),CONCATENATE("R2C",'Mapa final'!$S$12),"")</f>
        <v/>
      </c>
      <c r="M13" s="152" t="str">
        <f>IF(AND('Mapa final'!$AD$12="Muy Alta",'Mapa final'!$AF$12="Leve"),CONCATENATE("R2C",'Mapa final'!$S$12),"")</f>
        <v/>
      </c>
      <c r="N13" s="152" t="str">
        <f>IF(AND('Mapa final'!$AD$12="Muy Alta",'Mapa final'!$AF$12="Leve"),CONCATENATE("R2C",'Mapa final'!$S$12),"")</f>
        <v/>
      </c>
      <c r="O13" s="45" t="str">
        <f>IF(AND('Mapa final'!$AD$12="Muy Alta",'Mapa final'!$AF$12="Leve"),CONCATENATE("R2C",'Mapa final'!$S$12),"")</f>
        <v/>
      </c>
      <c r="P13" s="44" t="str">
        <f>IF(AND('Mapa final'!$AD$12="Muy Alta",'Mapa final'!$AF$12="Leve"),CONCATENATE("R2C",'Mapa final'!$S$12),"")</f>
        <v/>
      </c>
      <c r="Q13" s="152" t="str">
        <f>IF(AND('Mapa final'!$AD$12="Muy Alta",'Mapa final'!$AF$12="Leve"),CONCATENATE("R2C",'Mapa final'!$S$12),"")</f>
        <v/>
      </c>
      <c r="R13" s="152" t="str">
        <f>IF(AND('Mapa final'!$AD$12="Muy Alta",'Mapa final'!$AF$12="Leve"),CONCATENATE("R2C",'Mapa final'!$S$12),"")</f>
        <v/>
      </c>
      <c r="S13" s="152" t="str">
        <f>IF(AND('Mapa final'!$AD$12="Muy Alta",'Mapa final'!$AF$12="Leve"),CONCATENATE("R2C",'Mapa final'!$S$12),"")</f>
        <v/>
      </c>
      <c r="T13" s="152" t="str">
        <f>IF(AND('Mapa final'!$AD$12="Muy Alta",'Mapa final'!$AF$12="Leve"),CONCATENATE("R2C",'Mapa final'!$S$12),"")</f>
        <v/>
      </c>
      <c r="U13" s="45" t="str">
        <f>IF(AND('Mapa final'!$AD$12="Muy Alta",'Mapa final'!$AF$12="Leve"),CONCATENATE("R2C",'Mapa final'!$S$12),"")</f>
        <v/>
      </c>
      <c r="V13" s="44" t="str">
        <f>IF(AND('Mapa final'!$AD$12="Muy Alta",'Mapa final'!$AF$12="Leve"),CONCATENATE("R2C",'Mapa final'!$S$12),"")</f>
        <v/>
      </c>
      <c r="W13" s="152" t="str">
        <f>IF(AND('Mapa final'!$AD$12="Muy Alta",'Mapa final'!$AF$12="Leve"),CONCATENATE("R2C",'Mapa final'!$S$12),"")</f>
        <v/>
      </c>
      <c r="X13" s="152" t="str">
        <f>IF(AND('Mapa final'!$AD$12="Muy Alta",'Mapa final'!$AF$12="Leve"),CONCATENATE("R2C",'Mapa final'!$S$12),"")</f>
        <v/>
      </c>
      <c r="Y13" s="152" t="str">
        <f>IF(AND('Mapa final'!$AD$12="Muy Alta",'Mapa final'!$AF$12="Leve"),CONCATENATE("R2C",'Mapa final'!$S$12),"")</f>
        <v/>
      </c>
      <c r="Z13" s="152" t="str">
        <f>IF(AND('Mapa final'!$AD$12="Muy Alta",'Mapa final'!$AF$12="Leve"),CONCATENATE("R2C",'Mapa final'!$S$12),"")</f>
        <v/>
      </c>
      <c r="AA13" s="45" t="str">
        <f>IF(AND('Mapa final'!$AD$12="Muy Alta",'Mapa final'!$AF$12="Leve"),CONCATENATE("R2C",'Mapa final'!$S$12),"")</f>
        <v/>
      </c>
      <c r="AB13" s="44" t="str">
        <f>IF(AND('Mapa final'!$AD$12="Muy Alta",'Mapa final'!$AF$12="Leve"),CONCATENATE("R2C",'Mapa final'!$S$12),"")</f>
        <v/>
      </c>
      <c r="AC13" s="152" t="str">
        <f>IF(AND('Mapa final'!$AD$12="Muy Alta",'Mapa final'!$AF$12="Leve"),CONCATENATE("R2C",'Mapa final'!$S$12),"")</f>
        <v/>
      </c>
      <c r="AD13" s="152" t="str">
        <f>IF(AND('Mapa final'!$AD$12="Muy Alta",'Mapa final'!$AF$12="Leve"),CONCATENATE("R2C",'Mapa final'!$S$12),"")</f>
        <v/>
      </c>
      <c r="AE13" s="152" t="str">
        <f>IF(AND('Mapa final'!$AD$12="Muy Alta",'Mapa final'!$AF$12="Leve"),CONCATENATE("R2C",'Mapa final'!$S$12),"")</f>
        <v/>
      </c>
      <c r="AF13" s="152" t="str">
        <f>IF(AND('Mapa final'!$AD$12="Muy Alta",'Mapa final'!$AF$12="Leve"),CONCATENATE("R2C",'Mapa final'!$S$12),"")</f>
        <v/>
      </c>
      <c r="AG13" s="152" t="str">
        <f>IF(AND('Mapa final'!$AD$12="Muy Alta",'Mapa final'!$AF$12="Leve"),CONCATENATE("R2C",'Mapa final'!$S$12),"")</f>
        <v/>
      </c>
      <c r="AH13" s="46" t="str">
        <f>IF(AND('Mapa final'!$AD$12="Muy Alta",'Mapa final'!$AF$12="Catastrófico"),CONCATENATE("R2C",'Mapa final'!$S$12),"")</f>
        <v/>
      </c>
      <c r="AI13" s="154" t="str">
        <f>IF(AND('Mapa final'!$AD$12="Muy Alta",'Mapa final'!$AF$12="Catastrófico"),CONCATENATE("R2C",'Mapa final'!$S$12),"")</f>
        <v/>
      </c>
      <c r="AJ13" s="154" t="str">
        <f>IF(AND('Mapa final'!$AD$12="Muy Alta",'Mapa final'!$AF$12="Catastrófico"),CONCATENATE("R2C",'Mapa final'!$S$12),"")</f>
        <v/>
      </c>
      <c r="AK13" s="154" t="str">
        <f>IF(AND('Mapa final'!$AD$12="Muy Alta",'Mapa final'!$AF$12="Catastrófico"),CONCATENATE("R2C",'Mapa final'!$S$12),"")</f>
        <v/>
      </c>
      <c r="AL13" s="154" t="str">
        <f>IF(AND('Mapa final'!$AD$12="Muy Alta",'Mapa final'!$AF$12="Catastrófico"),CONCATENATE("R2C",'Mapa final'!$S$12),"")</f>
        <v/>
      </c>
      <c r="AM13" s="47" t="str">
        <f>IF(AND('Mapa final'!$AD$12="Muy Alta",'Mapa final'!$AF$12="Catastrófico"),CONCATENATE("R2C",'Mapa final'!$S$12),"")</f>
        <v/>
      </c>
      <c r="AN13" s="70"/>
      <c r="AO13" s="356"/>
      <c r="AP13" s="357"/>
      <c r="AQ13" s="357"/>
      <c r="AR13" s="357"/>
      <c r="AS13" s="357"/>
      <c r="AT13" s="358"/>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51"/>
      <c r="C14" s="251"/>
      <c r="D14" s="252"/>
      <c r="E14" s="350"/>
      <c r="F14" s="349"/>
      <c r="G14" s="349"/>
      <c r="H14" s="349"/>
      <c r="I14" s="349"/>
      <c r="J14" s="44" t="str">
        <f>IF(AND('Mapa final'!$AD$12="Muy Alta",'Mapa final'!$AF$12="Leve"),CONCATENATE("R2C",'Mapa final'!$S$12),"")</f>
        <v/>
      </c>
      <c r="K14" s="152" t="str">
        <f>IF(AND('Mapa final'!$AD$12="Muy Alta",'Mapa final'!$AF$12="Leve"),CONCATENATE("R2C",'Mapa final'!$S$12),"")</f>
        <v/>
      </c>
      <c r="L14" s="152" t="str">
        <f>IF(AND('Mapa final'!$AD$12="Muy Alta",'Mapa final'!$AF$12="Leve"),CONCATENATE("R2C",'Mapa final'!$S$12),"")</f>
        <v/>
      </c>
      <c r="M14" s="152" t="str">
        <f>IF(AND('Mapa final'!$AD$12="Muy Alta",'Mapa final'!$AF$12="Leve"),CONCATENATE("R2C",'Mapa final'!$S$12),"")</f>
        <v/>
      </c>
      <c r="N14" s="152" t="str">
        <f>IF(AND('Mapa final'!$AD$12="Muy Alta",'Mapa final'!$AF$12="Leve"),CONCATENATE("R2C",'Mapa final'!$S$12),"")</f>
        <v/>
      </c>
      <c r="O14" s="45" t="str">
        <f>IF(AND('Mapa final'!$AD$12="Muy Alta",'Mapa final'!$AF$12="Leve"),CONCATENATE("R2C",'Mapa final'!$S$12),"")</f>
        <v/>
      </c>
      <c r="P14" s="44" t="str">
        <f>IF(AND('Mapa final'!$AD$12="Muy Alta",'Mapa final'!$AF$12="Leve"),CONCATENATE("R2C",'Mapa final'!$S$12),"")</f>
        <v/>
      </c>
      <c r="Q14" s="152" t="str">
        <f>IF(AND('Mapa final'!$AD$12="Muy Alta",'Mapa final'!$AF$12="Leve"),CONCATENATE("R2C",'Mapa final'!$S$12),"")</f>
        <v/>
      </c>
      <c r="R14" s="152" t="str">
        <f>IF(AND('Mapa final'!$AD$12="Muy Alta",'Mapa final'!$AF$12="Leve"),CONCATENATE("R2C",'Mapa final'!$S$12),"")</f>
        <v/>
      </c>
      <c r="S14" s="152" t="str">
        <f>IF(AND('Mapa final'!$AD$12="Muy Alta",'Mapa final'!$AF$12="Leve"),CONCATENATE("R2C",'Mapa final'!$S$12),"")</f>
        <v/>
      </c>
      <c r="T14" s="152" t="str">
        <f>IF(AND('Mapa final'!$AD$12="Muy Alta",'Mapa final'!$AF$12="Leve"),CONCATENATE("R2C",'Mapa final'!$S$12),"")</f>
        <v/>
      </c>
      <c r="U14" s="45" t="str">
        <f>IF(AND('Mapa final'!$AD$12="Muy Alta",'Mapa final'!$AF$12="Leve"),CONCATENATE("R2C",'Mapa final'!$S$12),"")</f>
        <v/>
      </c>
      <c r="V14" s="44" t="str">
        <f>IF(AND('Mapa final'!$AD$12="Muy Alta",'Mapa final'!$AF$12="Leve"),CONCATENATE("R2C",'Mapa final'!$S$12),"")</f>
        <v/>
      </c>
      <c r="W14" s="152" t="str">
        <f>IF(AND('Mapa final'!$AD$12="Muy Alta",'Mapa final'!$AF$12="Leve"),CONCATENATE("R2C",'Mapa final'!$S$12),"")</f>
        <v/>
      </c>
      <c r="X14" s="152" t="str">
        <f>IF(AND('Mapa final'!$AD$12="Muy Alta",'Mapa final'!$AF$12="Leve"),CONCATENATE("R2C",'Mapa final'!$S$12),"")</f>
        <v/>
      </c>
      <c r="Y14" s="152" t="str">
        <f>IF(AND('Mapa final'!$AD$12="Muy Alta",'Mapa final'!$AF$12="Leve"),CONCATENATE("R2C",'Mapa final'!$S$12),"")</f>
        <v/>
      </c>
      <c r="Z14" s="152" t="str">
        <f>IF(AND('Mapa final'!$AD$12="Muy Alta",'Mapa final'!$AF$12="Leve"),CONCATENATE("R2C",'Mapa final'!$S$12),"")</f>
        <v/>
      </c>
      <c r="AA14" s="45" t="str">
        <f>IF(AND('Mapa final'!$AD$12="Muy Alta",'Mapa final'!$AF$12="Leve"),CONCATENATE("R2C",'Mapa final'!$S$12),"")</f>
        <v/>
      </c>
      <c r="AB14" s="44" t="str">
        <f>IF(AND('Mapa final'!$AD$12="Muy Alta",'Mapa final'!$AF$12="Leve"),CONCATENATE("R2C",'Mapa final'!$S$12),"")</f>
        <v/>
      </c>
      <c r="AC14" s="152" t="str">
        <f>IF(AND('Mapa final'!$AD$12="Muy Alta",'Mapa final'!$AF$12="Leve"),CONCATENATE("R2C",'Mapa final'!$S$12),"")</f>
        <v/>
      </c>
      <c r="AD14" s="152" t="str">
        <f>IF(AND('Mapa final'!$AD$12="Muy Alta",'Mapa final'!$AF$12="Leve"),CONCATENATE("R2C",'Mapa final'!$S$12),"")</f>
        <v/>
      </c>
      <c r="AE14" s="152" t="str">
        <f>IF(AND('Mapa final'!$AD$12="Muy Alta",'Mapa final'!$AF$12="Leve"),CONCATENATE("R2C",'Mapa final'!$S$12),"")</f>
        <v/>
      </c>
      <c r="AF14" s="152" t="str">
        <f>IF(AND('Mapa final'!$AD$12="Muy Alta",'Mapa final'!$AF$12="Leve"),CONCATENATE("R2C",'Mapa final'!$S$12),"")</f>
        <v/>
      </c>
      <c r="AG14" s="152" t="str">
        <f>IF(AND('Mapa final'!$AD$12="Muy Alta",'Mapa final'!$AF$12="Leve"),CONCATENATE("R2C",'Mapa final'!$S$12),"")</f>
        <v/>
      </c>
      <c r="AH14" s="46" t="str">
        <f>IF(AND('Mapa final'!$AD$12="Muy Alta",'Mapa final'!$AF$12="Catastrófico"),CONCATENATE("R2C",'Mapa final'!$S$12),"")</f>
        <v/>
      </c>
      <c r="AI14" s="154" t="str">
        <f>IF(AND('Mapa final'!$AD$12="Muy Alta",'Mapa final'!$AF$12="Catastrófico"),CONCATENATE("R2C",'Mapa final'!$S$12),"")</f>
        <v/>
      </c>
      <c r="AJ14" s="154" t="str">
        <f>IF(AND('Mapa final'!$AD$12="Muy Alta",'Mapa final'!$AF$12="Catastrófico"),CONCATENATE("R2C",'Mapa final'!$S$12),"")</f>
        <v/>
      </c>
      <c r="AK14" s="154" t="str">
        <f>IF(AND('Mapa final'!$AD$12="Muy Alta",'Mapa final'!$AF$12="Catastrófico"),CONCATENATE("R2C",'Mapa final'!$S$12),"")</f>
        <v/>
      </c>
      <c r="AL14" s="154" t="str">
        <f>IF(AND('Mapa final'!$AD$12="Muy Alta",'Mapa final'!$AF$12="Catastrófico"),CONCATENATE("R2C",'Mapa final'!$S$12),"")</f>
        <v/>
      </c>
      <c r="AM14" s="47" t="str">
        <f>IF(AND('Mapa final'!$AD$12="Muy Alta",'Mapa final'!$AF$12="Catastrófico"),CONCATENATE("R2C",'Mapa final'!$S$12),"")</f>
        <v/>
      </c>
      <c r="AN14" s="70"/>
      <c r="AO14" s="356"/>
      <c r="AP14" s="357"/>
      <c r="AQ14" s="357"/>
      <c r="AR14" s="357"/>
      <c r="AS14" s="357"/>
      <c r="AT14" s="35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51"/>
      <c r="C15" s="251"/>
      <c r="D15" s="252"/>
      <c r="E15" s="351"/>
      <c r="F15" s="352"/>
      <c r="G15" s="352"/>
      <c r="H15" s="352"/>
      <c r="I15" s="352"/>
      <c r="J15" s="44" t="str">
        <f>IF(AND('Mapa final'!$AD$12="Muy Alta",'Mapa final'!$AF$12="Leve"),CONCATENATE("R2C",'Mapa final'!$S$12),"")</f>
        <v/>
      </c>
      <c r="K15" s="152" t="str">
        <f>IF(AND('Mapa final'!$AD$12="Muy Alta",'Mapa final'!$AF$12="Leve"),CONCATENATE("R2C",'Mapa final'!$S$12),"")</f>
        <v/>
      </c>
      <c r="L15" s="152" t="str">
        <f>IF(AND('Mapa final'!$AD$12="Muy Alta",'Mapa final'!$AF$12="Leve"),CONCATENATE("R2C",'Mapa final'!$S$12),"")</f>
        <v/>
      </c>
      <c r="M15" s="152" t="str">
        <f>IF(AND('Mapa final'!$AD$12="Muy Alta",'Mapa final'!$AF$12="Leve"),CONCATENATE("R2C",'Mapa final'!$S$12),"")</f>
        <v/>
      </c>
      <c r="N15" s="152" t="str">
        <f>IF(AND('Mapa final'!$AD$12="Muy Alta",'Mapa final'!$AF$12="Leve"),CONCATENATE("R2C",'Mapa final'!$S$12),"")</f>
        <v/>
      </c>
      <c r="O15" s="45" t="str">
        <f>IF(AND('Mapa final'!$AD$12="Muy Alta",'Mapa final'!$AF$12="Leve"),CONCATENATE("R2C",'Mapa final'!$S$12),"")</f>
        <v/>
      </c>
      <c r="P15" s="48" t="str">
        <f>IF(AND('Mapa final'!$AD$12="Muy Alta",'Mapa final'!$AF$12="Leve"),CONCATENATE("R2C",'Mapa final'!$S$12),"")</f>
        <v/>
      </c>
      <c r="Q15" s="49" t="str">
        <f>IF(AND('Mapa final'!$AD$12="Muy Alta",'Mapa final'!$AF$12="Leve"),CONCATENATE("R2C",'Mapa final'!$S$12),"")</f>
        <v/>
      </c>
      <c r="R15" s="49" t="str">
        <f>IF(AND('Mapa final'!$AD$12="Muy Alta",'Mapa final'!$AF$12="Leve"),CONCATENATE("R2C",'Mapa final'!$S$12),"")</f>
        <v/>
      </c>
      <c r="S15" s="49" t="str">
        <f>IF(AND('Mapa final'!$AD$12="Muy Alta",'Mapa final'!$AF$12="Leve"),CONCATENATE("R2C",'Mapa final'!$S$12),"")</f>
        <v/>
      </c>
      <c r="T15" s="49" t="str">
        <f>IF(AND('Mapa final'!$AD$12="Muy Alta",'Mapa final'!$AF$12="Leve"),CONCATENATE("R2C",'Mapa final'!$S$12),"")</f>
        <v/>
      </c>
      <c r="U15" s="50" t="str">
        <f>IF(AND('Mapa final'!$AD$12="Muy Alta",'Mapa final'!$AF$12="Leve"),CONCATENATE("R2C",'Mapa final'!$S$12),"")</f>
        <v/>
      </c>
      <c r="V15" s="48" t="str">
        <f>IF(AND('Mapa final'!$AD$12="Muy Alta",'Mapa final'!$AF$12="Leve"),CONCATENATE("R2C",'Mapa final'!$S$12),"")</f>
        <v/>
      </c>
      <c r="W15" s="49" t="str">
        <f>IF(AND('Mapa final'!$AD$12="Muy Alta",'Mapa final'!$AF$12="Leve"),CONCATENATE("R2C",'Mapa final'!$S$12),"")</f>
        <v/>
      </c>
      <c r="X15" s="49" t="str">
        <f>IF(AND('Mapa final'!$AD$12="Muy Alta",'Mapa final'!$AF$12="Leve"),CONCATENATE("R2C",'Mapa final'!$S$12),"")</f>
        <v/>
      </c>
      <c r="Y15" s="49" t="str">
        <f>IF(AND('Mapa final'!$AD$12="Muy Alta",'Mapa final'!$AF$12="Leve"),CONCATENATE("R2C",'Mapa final'!$S$12),"")</f>
        <v/>
      </c>
      <c r="Z15" s="49" t="str">
        <f>IF(AND('Mapa final'!$AD$12="Muy Alta",'Mapa final'!$AF$12="Leve"),CONCATENATE("R2C",'Mapa final'!$S$12),"")</f>
        <v/>
      </c>
      <c r="AA15" s="50" t="str">
        <f>IF(AND('Mapa final'!$AD$12="Muy Alta",'Mapa final'!$AF$12="Leve"),CONCATENATE("R2C",'Mapa final'!$S$12),"")</f>
        <v/>
      </c>
      <c r="AB15" s="48" t="str">
        <f>IF(AND('Mapa final'!$AD$12="Muy Alta",'Mapa final'!$AF$12="Leve"),CONCATENATE("R2C",'Mapa final'!$S$12),"")</f>
        <v/>
      </c>
      <c r="AC15" s="49" t="str">
        <f>IF(AND('Mapa final'!$AD$12="Muy Alta",'Mapa final'!$AF$12="Leve"),CONCATENATE("R2C",'Mapa final'!$S$12),"")</f>
        <v/>
      </c>
      <c r="AD15" s="49" t="str">
        <f>IF(AND('Mapa final'!$AD$12="Muy Alta",'Mapa final'!$AF$12="Leve"),CONCATENATE("R2C",'Mapa final'!$S$12),"")</f>
        <v/>
      </c>
      <c r="AE15" s="49" t="str">
        <f>IF(AND('Mapa final'!$AD$12="Muy Alta",'Mapa final'!$AF$12="Leve"),CONCATENATE("R2C",'Mapa final'!$S$12),"")</f>
        <v/>
      </c>
      <c r="AF15" s="49" t="str">
        <f>IF(AND('Mapa final'!$AD$12="Muy Alta",'Mapa final'!$AF$12="Leve"),CONCATENATE("R2C",'Mapa final'!$S$12),"")</f>
        <v/>
      </c>
      <c r="AG15" s="49" t="str">
        <f>IF(AND('Mapa final'!$AD$12="Muy Alta",'Mapa final'!$AF$12="Leve"),CONCATENATE("R2C",'Mapa final'!$S$12),"")</f>
        <v/>
      </c>
      <c r="AH15" s="51" t="str">
        <f>IF(AND('Mapa final'!$AD$12="Muy Alta",'Mapa final'!$AF$12="Catastrófico"),CONCATENATE("R2C",'Mapa final'!$S$12),"")</f>
        <v/>
      </c>
      <c r="AI15" s="52" t="str">
        <f>IF(AND('Mapa final'!$AD$12="Muy Alta",'Mapa final'!$AF$12="Catastrófico"),CONCATENATE("R2C",'Mapa final'!$S$12),"")</f>
        <v/>
      </c>
      <c r="AJ15" s="52" t="str">
        <f>IF(AND('Mapa final'!$AD$12="Muy Alta",'Mapa final'!$AF$12="Catastrófico"),CONCATENATE("R2C",'Mapa final'!$S$12),"")</f>
        <v/>
      </c>
      <c r="AK15" s="52" t="str">
        <f>IF(AND('Mapa final'!$AD$12="Muy Alta",'Mapa final'!$AF$12="Catastrófico"),CONCATENATE("R2C",'Mapa final'!$S$12),"")</f>
        <v/>
      </c>
      <c r="AL15" s="52" t="str">
        <f>IF(AND('Mapa final'!$AD$12="Muy Alta",'Mapa final'!$AF$12="Catastrófico"),CONCATENATE("R2C",'Mapa final'!$S$12),"")</f>
        <v/>
      </c>
      <c r="AM15" s="53" t="str">
        <f>IF(AND('Mapa final'!$AD$12="Muy Alta",'Mapa final'!$AF$12="Catastrófico"),CONCATENATE("R2C",'Mapa final'!$S$12),"")</f>
        <v/>
      </c>
      <c r="AN15" s="70"/>
      <c r="AO15" s="359"/>
      <c r="AP15" s="360"/>
      <c r="AQ15" s="360"/>
      <c r="AR15" s="360"/>
      <c r="AS15" s="360"/>
      <c r="AT15" s="36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51"/>
      <c r="C16" s="251"/>
      <c r="D16" s="252"/>
      <c r="E16" s="346" t="s">
        <v>114</v>
      </c>
      <c r="F16" s="347"/>
      <c r="G16" s="347"/>
      <c r="H16" s="347"/>
      <c r="I16" s="347"/>
      <c r="J16" s="54" t="str">
        <f>IF(AND('Mapa final'!$AD$12="Alta",'Mapa final'!$AF$12="Leve"),CONCATENATE("R2C",'Mapa final'!$S$12),"")</f>
        <v/>
      </c>
      <c r="K16" s="55" t="str">
        <f>IF(AND('Mapa final'!$AD$12="Alta",'Mapa final'!$AF$12="Leve"),CONCATENATE("R2C",'Mapa final'!$S$12),"")</f>
        <v/>
      </c>
      <c r="L16" s="55" t="str">
        <f>IF(AND('Mapa final'!$AD$12="Alta",'Mapa final'!$AF$12="Leve"),CONCATENATE("R2C",'Mapa final'!$S$12),"")</f>
        <v/>
      </c>
      <c r="M16" s="55" t="str">
        <f>IF(AND('Mapa final'!$AD$12="Alta",'Mapa final'!$AF$12="Leve"),CONCATENATE("R2C",'Mapa final'!$S$12),"")</f>
        <v/>
      </c>
      <c r="N16" s="55" t="str">
        <f>IF(AND('Mapa final'!$AD$12="Alta",'Mapa final'!$AF$12="Leve"),CONCATENATE("R2C",'Mapa final'!$S$12),"")</f>
        <v/>
      </c>
      <c r="O16" s="56" t="str">
        <f>IF(AND('Mapa final'!$AD$12="Alta",'Mapa final'!$AF$12="Leve"),CONCATENATE("R2C",'Mapa final'!$S$12),"")</f>
        <v/>
      </c>
      <c r="P16" s="54" t="str">
        <f>IF(AND('Mapa final'!$AD$12="Alta",'Mapa final'!$AF$12="Leve"),CONCATENATE("R2C",'Mapa final'!$S$12),"")</f>
        <v/>
      </c>
      <c r="Q16" s="55" t="str">
        <f>IF(AND('Mapa final'!$AD$12="Alta",'Mapa final'!$AF$12="Leve"),CONCATENATE("R2C",'Mapa final'!$S$12),"")</f>
        <v/>
      </c>
      <c r="R16" s="55" t="str">
        <f>IF(AND('Mapa final'!$AD$12="Alta",'Mapa final'!$AF$12="Leve"),CONCATENATE("R2C",'Mapa final'!$S$12),"")</f>
        <v/>
      </c>
      <c r="S16" s="55" t="str">
        <f>IF(AND('Mapa final'!$AD$12="Alta",'Mapa final'!$AF$12="Leve"),CONCATENATE("R2C",'Mapa final'!$S$12),"")</f>
        <v/>
      </c>
      <c r="T16" s="55" t="str">
        <f>IF(AND('Mapa final'!$AD$12="Alta",'Mapa final'!$AF$12="Leve"),CONCATENATE("R2C",'Mapa final'!$S$12),"")</f>
        <v/>
      </c>
      <c r="U16" s="56" t="str">
        <f>IF(AND('Mapa final'!$AD$12="Alta",'Mapa final'!$AF$12="Leve"),CONCATENATE("R2C",'Mapa final'!$S$12),"")</f>
        <v/>
      </c>
      <c r="V16" s="38" t="str">
        <f>IF(AND('Mapa final'!$AD$12="Muy Alta",'Mapa final'!$AF$12="Leve"),CONCATENATE("R2C",'Mapa final'!$S$12),"")</f>
        <v/>
      </c>
      <c r="W16" s="39" t="str">
        <f>IF(AND('Mapa final'!$AD$12="Muy Alta",'Mapa final'!$AF$12="Leve"),CONCATENATE("R2C",'Mapa final'!$S$12),"")</f>
        <v/>
      </c>
      <c r="X16" s="39" t="str">
        <f>IF(AND('Mapa final'!$AD$12="Muy Alta",'Mapa final'!$AF$12="Leve"),CONCATENATE("R2C",'Mapa final'!$S$12),"")</f>
        <v/>
      </c>
      <c r="Y16" s="39" t="str">
        <f>IF(AND('Mapa final'!$AD$12="Muy Alta",'Mapa final'!$AF$12="Leve"),CONCATENATE("R2C",'Mapa final'!$S$12),"")</f>
        <v/>
      </c>
      <c r="Z16" s="39" t="str">
        <f>IF(AND('Mapa final'!$AD$12="Muy Alta",'Mapa final'!$AF$12="Leve"),CONCATENATE("R2C",'Mapa final'!$S$12),"")</f>
        <v/>
      </c>
      <c r="AA16" s="40" t="str">
        <f>IF(AND('Mapa final'!$AD$12="Muy Alta",'Mapa final'!$AF$12="Leve"),CONCATENATE("R2C",'Mapa final'!$S$12),"")</f>
        <v/>
      </c>
      <c r="AB16" s="38" t="str">
        <f>IF(AND('Mapa final'!$AD$12="Muy Alta",'Mapa final'!$AF$12="Leve"),CONCATENATE("R2C",'Mapa final'!$S$12),"")</f>
        <v/>
      </c>
      <c r="AC16" s="39" t="str">
        <f>IF(AND('Mapa final'!$AD$12="Muy Alta",'Mapa final'!$AF$12="Leve"),CONCATENATE("R2C",'Mapa final'!$S$12),"")</f>
        <v/>
      </c>
      <c r="AD16" s="39" t="str">
        <f>IF(AND('Mapa final'!$AD$12="Muy Alta",'Mapa final'!$AF$12="Leve"),CONCATENATE("R2C",'Mapa final'!$S$12),"")</f>
        <v/>
      </c>
      <c r="AE16" s="39" t="str">
        <f>IF(AND('Mapa final'!$AD$12="Muy Alta",'Mapa final'!$AF$12="Leve"),CONCATENATE("R2C",'Mapa final'!$S$12),"")</f>
        <v/>
      </c>
      <c r="AF16" s="39" t="str">
        <f>IF(AND('Mapa final'!$AD$12="Muy Alta",'Mapa final'!$AF$12="Leve"),CONCATENATE("R2C",'Mapa final'!$S$12),"")</f>
        <v/>
      </c>
      <c r="AG16" s="40" t="str">
        <f>IF(AND('Mapa final'!$AD$12="Muy Alta",'Mapa final'!$AF$12="Leve"),CONCATENATE("R2C",'Mapa final'!$S$12),"")</f>
        <v/>
      </c>
      <c r="AH16" s="41" t="str">
        <f>IF(AND('Mapa final'!$AD$12="Muy Alta",'Mapa final'!$AF$12="Catastrófico"),CONCATENATE("R2C",'Mapa final'!$S$12),"")</f>
        <v/>
      </c>
      <c r="AI16" s="42" t="str">
        <f>IF(AND('Mapa final'!$AD$12="Muy Alta",'Mapa final'!$AF$12="Catastrófico"),CONCATENATE("R2C",'Mapa final'!$S$12),"")</f>
        <v/>
      </c>
      <c r="AJ16" s="42" t="str">
        <f>IF(AND('Mapa final'!$AD$12="Muy Alta",'Mapa final'!$AF$12="Catastrófico"),CONCATENATE("R2C",'Mapa final'!$S$12),"")</f>
        <v/>
      </c>
      <c r="AK16" s="42" t="str">
        <f>IF(AND('Mapa final'!$AD$12="Muy Alta",'Mapa final'!$AF$12="Catastrófico"),CONCATENATE("R2C",'Mapa final'!$S$12),"")</f>
        <v/>
      </c>
      <c r="AL16" s="42" t="str">
        <f>IF(AND('Mapa final'!$AD$12="Muy Alta",'Mapa final'!$AF$12="Catastrófico"),CONCATENATE("R2C",'Mapa final'!$S$12),"")</f>
        <v/>
      </c>
      <c r="AM16" s="43" t="str">
        <f>IF(AND('Mapa final'!$AD$12="Muy Alta",'Mapa final'!$AF$12="Catastrófico"),CONCATENATE("R2C",'Mapa final'!$S$12),"")</f>
        <v/>
      </c>
      <c r="AN16" s="70"/>
      <c r="AO16" s="337" t="s">
        <v>79</v>
      </c>
      <c r="AP16" s="338"/>
      <c r="AQ16" s="338"/>
      <c r="AR16" s="338"/>
      <c r="AS16" s="338"/>
      <c r="AT16" s="33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51"/>
      <c r="C17" s="251"/>
      <c r="D17" s="252"/>
      <c r="E17" s="348"/>
      <c r="F17" s="349"/>
      <c r="G17" s="349"/>
      <c r="H17" s="349"/>
      <c r="I17" s="349"/>
      <c r="J17" s="57" t="str">
        <f>IF(AND('Mapa final'!$AD$12="Alta",'Mapa final'!$AF$12="Leve"),CONCATENATE("R2C",'Mapa final'!$S$12),"")</f>
        <v/>
      </c>
      <c r="K17" s="153" t="str">
        <f>IF(AND('Mapa final'!$AD$12="Alta",'Mapa final'!$AF$12="Leve"),CONCATENATE("R2C",'Mapa final'!$S$12),"")</f>
        <v/>
      </c>
      <c r="L17" s="153" t="str">
        <f>IF(AND('Mapa final'!$AD$12="Alta",'Mapa final'!$AF$12="Leve"),CONCATENATE("R2C",'Mapa final'!$S$12),"")</f>
        <v/>
      </c>
      <c r="M17" s="153" t="str">
        <f>IF(AND('Mapa final'!$AD$12="Alta",'Mapa final'!$AF$12="Leve"),CONCATENATE("R2C",'Mapa final'!$S$12),"")</f>
        <v/>
      </c>
      <c r="N17" s="153" t="str">
        <f>IF(AND('Mapa final'!$AD$12="Alta",'Mapa final'!$AF$12="Leve"),CONCATENATE("R2C",'Mapa final'!$S$12),"")</f>
        <v/>
      </c>
      <c r="O17" s="58" t="str">
        <f>IF(AND('Mapa final'!$AD$12="Alta",'Mapa final'!$AF$12="Leve"),CONCATENATE("R2C",'Mapa final'!$S$12),"")</f>
        <v/>
      </c>
      <c r="P17" s="57" t="str">
        <f>IF(AND('Mapa final'!$AD$12="Alta",'Mapa final'!$AF$12="Leve"),CONCATENATE("R2C",'Mapa final'!$S$12),"")</f>
        <v/>
      </c>
      <c r="Q17" s="153" t="str">
        <f>IF(AND('Mapa final'!$AD$12="Alta",'Mapa final'!$AF$12="Leve"),CONCATENATE("R2C",'Mapa final'!$S$12),"")</f>
        <v/>
      </c>
      <c r="R17" s="153" t="str">
        <f>IF(AND('Mapa final'!$AD$12="Alta",'Mapa final'!$AF$12="Leve"),CONCATENATE("R2C",'Mapa final'!$S$12),"")</f>
        <v/>
      </c>
      <c r="S17" s="153" t="str">
        <f>IF(AND('Mapa final'!$AD$12="Alta",'Mapa final'!$AF$12="Leve"),CONCATENATE("R2C",'Mapa final'!$S$12),"")</f>
        <v/>
      </c>
      <c r="T17" s="153" t="str">
        <f>IF(AND('Mapa final'!$AD$12="Alta",'Mapa final'!$AF$12="Leve"),CONCATENATE("R2C",'Mapa final'!$S$12),"")</f>
        <v/>
      </c>
      <c r="U17" s="58" t="str">
        <f>IF(AND('Mapa final'!$AD$12="Alta",'Mapa final'!$AF$12="Leve"),CONCATENATE("R2C",'Mapa final'!$S$12),"")</f>
        <v/>
      </c>
      <c r="V17" s="44" t="str">
        <f>IF(AND('Mapa final'!$AD$12="Muy Alta",'Mapa final'!$AF$12="Leve"),CONCATENATE("R2C",'Mapa final'!$S$12),"")</f>
        <v/>
      </c>
      <c r="W17" s="152" t="str">
        <f>IF(AND('Mapa final'!$AD$12="Muy Alta",'Mapa final'!$AF$12="Leve"),CONCATENATE("R2C",'Mapa final'!$S$12),"")</f>
        <v/>
      </c>
      <c r="X17" s="152" t="str">
        <f>IF(AND('Mapa final'!$AD$12="Muy Alta",'Mapa final'!$AF$12="Leve"),CONCATENATE("R2C",'Mapa final'!$S$12),"")</f>
        <v/>
      </c>
      <c r="Y17" s="152" t="str">
        <f>IF(AND('Mapa final'!$AD$12="Muy Alta",'Mapa final'!$AF$12="Leve"),CONCATENATE("R2C",'Mapa final'!$S$12),"")</f>
        <v/>
      </c>
      <c r="Z17" s="152" t="str">
        <f>IF(AND('Mapa final'!$AD$12="Muy Alta",'Mapa final'!$AF$12="Leve"),CONCATENATE("R2C",'Mapa final'!$S$12),"")</f>
        <v/>
      </c>
      <c r="AA17" s="45" t="str">
        <f>IF(AND('Mapa final'!$AD$12="Muy Alta",'Mapa final'!$AF$12="Leve"),CONCATENATE("R2C",'Mapa final'!$S$12),"")</f>
        <v/>
      </c>
      <c r="AB17" s="44" t="str">
        <f>IF(AND('Mapa final'!$AD$12="Muy Alta",'Mapa final'!$AF$12="Leve"),CONCATENATE("R2C",'Mapa final'!$S$12),"")</f>
        <v/>
      </c>
      <c r="AC17" s="152" t="str">
        <f>IF(AND('Mapa final'!$AD$12="Muy Alta",'Mapa final'!$AF$12="Leve"),CONCATENATE("R2C",'Mapa final'!$S$12),"")</f>
        <v/>
      </c>
      <c r="AD17" s="152" t="str">
        <f>IF(AND('Mapa final'!$AD$12="Muy Alta",'Mapa final'!$AF$12="Leve"),CONCATENATE("R2C",'Mapa final'!$S$12),"")</f>
        <v/>
      </c>
      <c r="AE17" s="152" t="str">
        <f>IF(AND('Mapa final'!$AD$12="Muy Alta",'Mapa final'!$AF$12="Leve"),CONCATENATE("R2C",'Mapa final'!$S$12),"")</f>
        <v/>
      </c>
      <c r="AF17" s="152" t="str">
        <f>IF(AND('Mapa final'!$AD$12="Muy Alta",'Mapa final'!$AF$12="Leve"),CONCATENATE("R2C",'Mapa final'!$S$12),"")</f>
        <v/>
      </c>
      <c r="AG17" s="45" t="str">
        <f>IF(AND('Mapa final'!$AD$12="Muy Alta",'Mapa final'!$AF$12="Leve"),CONCATENATE("R2C",'Mapa final'!$S$12),"")</f>
        <v/>
      </c>
      <c r="AH17" s="46" t="str">
        <f>IF(AND('Mapa final'!$AD$12="Muy Alta",'Mapa final'!$AF$12="Catastrófico"),CONCATENATE("R2C",'Mapa final'!$S$12),"")</f>
        <v/>
      </c>
      <c r="AI17" s="154" t="str">
        <f>IF(AND('Mapa final'!$AD$12="Muy Alta",'Mapa final'!$AF$12="Catastrófico"),CONCATENATE("R2C",'Mapa final'!$S$12),"")</f>
        <v/>
      </c>
      <c r="AJ17" s="154" t="str">
        <f>IF(AND('Mapa final'!$AD$12="Muy Alta",'Mapa final'!$AF$12="Catastrófico"),CONCATENATE("R2C",'Mapa final'!$S$12),"")</f>
        <v/>
      </c>
      <c r="AK17" s="154" t="str">
        <f>IF(AND('Mapa final'!$AD$12="Muy Alta",'Mapa final'!$AF$12="Catastrófico"),CONCATENATE("R2C",'Mapa final'!$S$12),"")</f>
        <v/>
      </c>
      <c r="AL17" s="154" t="str">
        <f>IF(AND('Mapa final'!$AD$12="Muy Alta",'Mapa final'!$AF$12="Catastrófico"),CONCATENATE("R2C",'Mapa final'!$S$12),"")</f>
        <v/>
      </c>
      <c r="AM17" s="47" t="str">
        <f>IF(AND('Mapa final'!$AD$12="Muy Alta",'Mapa final'!$AF$12="Catastrófico"),CONCATENATE("R2C",'Mapa final'!$S$12),"")</f>
        <v/>
      </c>
      <c r="AN17" s="70"/>
      <c r="AO17" s="340"/>
      <c r="AP17" s="341"/>
      <c r="AQ17" s="341"/>
      <c r="AR17" s="341"/>
      <c r="AS17" s="341"/>
      <c r="AT17" s="34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51"/>
      <c r="C18" s="251"/>
      <c r="D18" s="252"/>
      <c r="E18" s="350"/>
      <c r="F18" s="349"/>
      <c r="G18" s="349"/>
      <c r="H18" s="349"/>
      <c r="I18" s="349"/>
      <c r="J18" s="57" t="str">
        <f>IF(AND('Mapa final'!$AD$12="Alta",'Mapa final'!$AF$12="Leve"),CONCATENATE("R2C",'Mapa final'!$S$12),"")</f>
        <v/>
      </c>
      <c r="K18" s="153" t="str">
        <f>IF(AND('Mapa final'!$AD$12="Alta",'Mapa final'!$AF$12="Leve"),CONCATENATE("R2C",'Mapa final'!$S$12),"")</f>
        <v/>
      </c>
      <c r="L18" s="153" t="str">
        <f>IF(AND('Mapa final'!$AD$12="Alta",'Mapa final'!$AF$12="Leve"),CONCATENATE("R2C",'Mapa final'!$S$12),"")</f>
        <v/>
      </c>
      <c r="M18" s="153" t="str">
        <f>IF(AND('Mapa final'!$AD$12="Alta",'Mapa final'!$AF$12="Leve"),CONCATENATE("R2C",'Mapa final'!$S$12),"")</f>
        <v/>
      </c>
      <c r="N18" s="153" t="str">
        <f>IF(AND('Mapa final'!$AD$12="Alta",'Mapa final'!$AF$12="Leve"),CONCATENATE("R2C",'Mapa final'!$S$12),"")</f>
        <v/>
      </c>
      <c r="O18" s="58" t="str">
        <f>IF(AND('Mapa final'!$AD$12="Alta",'Mapa final'!$AF$12="Leve"),CONCATENATE("R2C",'Mapa final'!$S$12),"")</f>
        <v/>
      </c>
      <c r="P18" s="57" t="str">
        <f>IF(AND('Mapa final'!$AD$12="Alta",'Mapa final'!$AF$12="Leve"),CONCATENATE("R2C",'Mapa final'!$S$12),"")</f>
        <v/>
      </c>
      <c r="Q18" s="153" t="str">
        <f>IF(AND('Mapa final'!$AD$12="Alta",'Mapa final'!$AF$12="Leve"),CONCATENATE("R2C",'Mapa final'!$S$12),"")</f>
        <v/>
      </c>
      <c r="R18" s="153" t="str">
        <f>IF(AND('Mapa final'!$AD$12="Alta",'Mapa final'!$AF$12="Leve"),CONCATENATE("R2C",'Mapa final'!$S$12),"")</f>
        <v/>
      </c>
      <c r="S18" s="153" t="str">
        <f>IF(AND('Mapa final'!$AD$12="Alta",'Mapa final'!$AF$12="Leve"),CONCATENATE("R2C",'Mapa final'!$S$12),"")</f>
        <v/>
      </c>
      <c r="T18" s="153" t="str">
        <f>IF(AND('Mapa final'!$AD$12="Alta",'Mapa final'!$AF$12="Leve"),CONCATENATE("R2C",'Mapa final'!$S$12),"")</f>
        <v/>
      </c>
      <c r="U18" s="58" t="str">
        <f>IF(AND('Mapa final'!$AD$12="Alta",'Mapa final'!$AF$12="Leve"),CONCATENATE("R2C",'Mapa final'!$S$12),"")</f>
        <v/>
      </c>
      <c r="V18" s="44" t="str">
        <f>IF(AND('Mapa final'!$AD$12="Muy Alta",'Mapa final'!$AF$12="Leve"),CONCATENATE("R2C",'Mapa final'!$S$12),"")</f>
        <v/>
      </c>
      <c r="W18" s="152" t="str">
        <f>IF(AND('Mapa final'!$AD$12="Muy Alta",'Mapa final'!$AF$12="Leve"),CONCATENATE("R2C",'Mapa final'!$S$12),"")</f>
        <v/>
      </c>
      <c r="X18" s="152" t="str">
        <f>IF(AND('Mapa final'!$AD$12="Muy Alta",'Mapa final'!$AF$12="Leve"),CONCATENATE("R2C",'Mapa final'!$S$12),"")</f>
        <v/>
      </c>
      <c r="Y18" s="152" t="str">
        <f>IF(AND('Mapa final'!$AD$12="Muy Alta",'Mapa final'!$AF$12="Leve"),CONCATENATE("R2C",'Mapa final'!$S$12),"")</f>
        <v/>
      </c>
      <c r="Z18" s="152" t="str">
        <f>IF(AND('Mapa final'!$AD$12="Muy Alta",'Mapa final'!$AF$12="Leve"),CONCATENATE("R2C",'Mapa final'!$S$12),"")</f>
        <v/>
      </c>
      <c r="AA18" s="45" t="str">
        <f>IF(AND('Mapa final'!$AD$12="Muy Alta",'Mapa final'!$AF$12="Leve"),CONCATENATE("R2C",'Mapa final'!$S$12),"")</f>
        <v/>
      </c>
      <c r="AB18" s="44" t="str">
        <f>IF(AND('Mapa final'!$AD$12="Muy Alta",'Mapa final'!$AF$12="Leve"),CONCATENATE("R2C",'Mapa final'!$S$12),"")</f>
        <v/>
      </c>
      <c r="AC18" s="152" t="str">
        <f>IF(AND('Mapa final'!$AD$12="Muy Alta",'Mapa final'!$AF$12="Leve"),CONCATENATE("R2C",'Mapa final'!$S$12),"")</f>
        <v/>
      </c>
      <c r="AD18" s="152" t="str">
        <f>IF(AND('Mapa final'!$AD$12="Muy Alta",'Mapa final'!$AF$12="Leve"),CONCATENATE("R2C",'Mapa final'!$S$12),"")</f>
        <v/>
      </c>
      <c r="AE18" s="152" t="str">
        <f>IF(AND('Mapa final'!$AD$12="Muy Alta",'Mapa final'!$AF$12="Leve"),CONCATENATE("R2C",'Mapa final'!$S$12),"")</f>
        <v/>
      </c>
      <c r="AF18" s="152" t="str">
        <f>IF(AND('Mapa final'!$AD$12="Muy Alta",'Mapa final'!$AF$12="Leve"),CONCATENATE("R2C",'Mapa final'!$S$12),"")</f>
        <v/>
      </c>
      <c r="AG18" s="45" t="str">
        <f>IF(AND('Mapa final'!$AD$12="Muy Alta",'Mapa final'!$AF$12="Leve"),CONCATENATE("R2C",'Mapa final'!$S$12),"")</f>
        <v/>
      </c>
      <c r="AH18" s="46" t="str">
        <f>IF(AND('Mapa final'!$AD$12="Muy Alta",'Mapa final'!$AF$12="Catastrófico"),CONCATENATE("R2C",'Mapa final'!$S$12),"")</f>
        <v/>
      </c>
      <c r="AI18" s="154" t="str">
        <f>IF(AND('Mapa final'!$AD$12="Muy Alta",'Mapa final'!$AF$12="Catastrófico"),CONCATENATE("R2C",'Mapa final'!$S$12),"")</f>
        <v/>
      </c>
      <c r="AJ18" s="154" t="str">
        <f>IF(AND('Mapa final'!$AD$12="Muy Alta",'Mapa final'!$AF$12="Catastrófico"),CONCATENATE("R2C",'Mapa final'!$S$12),"")</f>
        <v/>
      </c>
      <c r="AK18" s="154" t="str">
        <f>IF(AND('Mapa final'!$AD$12="Muy Alta",'Mapa final'!$AF$12="Catastrófico"),CONCATENATE("R2C",'Mapa final'!$S$12),"")</f>
        <v/>
      </c>
      <c r="AL18" s="154" t="str">
        <f>IF(AND('Mapa final'!$AD$12="Muy Alta",'Mapa final'!$AF$12="Catastrófico"),CONCATENATE("R2C",'Mapa final'!$S$12),"")</f>
        <v/>
      </c>
      <c r="AM18" s="47" t="str">
        <f>IF(AND('Mapa final'!$AD$12="Muy Alta",'Mapa final'!$AF$12="Catastrófico"),CONCATENATE("R2C",'Mapa final'!$S$12),"")</f>
        <v/>
      </c>
      <c r="AN18" s="70"/>
      <c r="AO18" s="340"/>
      <c r="AP18" s="341"/>
      <c r="AQ18" s="341"/>
      <c r="AR18" s="341"/>
      <c r="AS18" s="341"/>
      <c r="AT18" s="34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51"/>
      <c r="C19" s="251"/>
      <c r="D19" s="252"/>
      <c r="E19" s="350"/>
      <c r="F19" s="349"/>
      <c r="G19" s="349"/>
      <c r="H19" s="349"/>
      <c r="I19" s="349"/>
      <c r="J19" s="57" t="str">
        <f>IF(AND('Mapa final'!$AD$12="Alta",'Mapa final'!$AF$12="Leve"),CONCATENATE("R2C",'Mapa final'!$S$12),"")</f>
        <v/>
      </c>
      <c r="K19" s="153" t="str">
        <f>IF(AND('Mapa final'!$AD$12="Alta",'Mapa final'!$AF$12="Leve"),CONCATENATE("R2C",'Mapa final'!$S$12),"")</f>
        <v/>
      </c>
      <c r="L19" s="153" t="str">
        <f>IF(AND('Mapa final'!$AD$12="Alta",'Mapa final'!$AF$12="Leve"),CONCATENATE("R2C",'Mapa final'!$S$12),"")</f>
        <v/>
      </c>
      <c r="M19" s="153" t="str">
        <f>IF(AND('Mapa final'!$AD$12="Alta",'Mapa final'!$AF$12="Leve"),CONCATENATE("R2C",'Mapa final'!$S$12),"")</f>
        <v/>
      </c>
      <c r="N19" s="153" t="str">
        <f>IF(AND('Mapa final'!$AD$12="Alta",'Mapa final'!$AF$12="Leve"),CONCATENATE("R2C",'Mapa final'!$S$12),"")</f>
        <v/>
      </c>
      <c r="O19" s="58" t="str">
        <f>IF(AND('Mapa final'!$AD$12="Alta",'Mapa final'!$AF$12="Leve"),CONCATENATE("R2C",'Mapa final'!$S$12),"")</f>
        <v/>
      </c>
      <c r="P19" s="57" t="str">
        <f>IF(AND('Mapa final'!$AD$12="Alta",'Mapa final'!$AF$12="Leve"),CONCATENATE("R2C",'Mapa final'!$S$12),"")</f>
        <v/>
      </c>
      <c r="Q19" s="153" t="str">
        <f>IF(AND('Mapa final'!$AD$12="Alta",'Mapa final'!$AF$12="Leve"),CONCATENATE("R2C",'Mapa final'!$S$12),"")</f>
        <v/>
      </c>
      <c r="R19" s="153" t="str">
        <f>IF(AND('Mapa final'!$AD$12="Alta",'Mapa final'!$AF$12="Leve"),CONCATENATE("R2C",'Mapa final'!$S$12),"")</f>
        <v/>
      </c>
      <c r="S19" s="153" t="str">
        <f>IF(AND('Mapa final'!$AD$12="Alta",'Mapa final'!$AF$12="Leve"),CONCATENATE("R2C",'Mapa final'!$S$12),"")</f>
        <v/>
      </c>
      <c r="T19" s="153" t="str">
        <f>IF(AND('Mapa final'!$AD$12="Alta",'Mapa final'!$AF$12="Leve"),CONCATENATE("R2C",'Mapa final'!$S$12),"")</f>
        <v/>
      </c>
      <c r="U19" s="58" t="str">
        <f>IF(AND('Mapa final'!$AD$12="Alta",'Mapa final'!$AF$12="Leve"),CONCATENATE("R2C",'Mapa final'!$S$12),"")</f>
        <v/>
      </c>
      <c r="V19" s="44" t="str">
        <f>IF(AND('Mapa final'!$AD$12="Muy Alta",'Mapa final'!$AF$12="Leve"),CONCATENATE("R2C",'Mapa final'!$S$12),"")</f>
        <v/>
      </c>
      <c r="W19" s="152" t="str">
        <f>IF(AND('Mapa final'!$AD$12="Muy Alta",'Mapa final'!$AF$12="Leve"),CONCATENATE("R2C",'Mapa final'!$S$12),"")</f>
        <v/>
      </c>
      <c r="X19" s="152" t="str">
        <f>IF(AND('Mapa final'!$AD$12="Muy Alta",'Mapa final'!$AF$12="Leve"),CONCATENATE("R2C",'Mapa final'!$S$12),"")</f>
        <v/>
      </c>
      <c r="Y19" s="152" t="str">
        <f>IF(AND('Mapa final'!$AD$12="Muy Alta",'Mapa final'!$AF$12="Leve"),CONCATENATE("R2C",'Mapa final'!$S$12),"")</f>
        <v/>
      </c>
      <c r="Z19" s="152" t="str">
        <f>IF(AND('Mapa final'!$AD$12="Muy Alta",'Mapa final'!$AF$12="Leve"),CONCATENATE("R2C",'Mapa final'!$S$12),"")</f>
        <v/>
      </c>
      <c r="AA19" s="45" t="str">
        <f>IF(AND('Mapa final'!$AD$12="Muy Alta",'Mapa final'!$AF$12="Leve"),CONCATENATE("R2C",'Mapa final'!$S$12),"")</f>
        <v/>
      </c>
      <c r="AB19" s="44" t="str">
        <f>IF(AND('Mapa final'!$AD$12="Muy Alta",'Mapa final'!$AF$12="Leve"),CONCATENATE("R2C",'Mapa final'!$S$12),"")</f>
        <v/>
      </c>
      <c r="AC19" s="152" t="str">
        <f>IF(AND('Mapa final'!$AD$12="Muy Alta",'Mapa final'!$AF$12="Leve"),CONCATENATE("R2C",'Mapa final'!$S$12),"")</f>
        <v/>
      </c>
      <c r="AD19" s="152" t="str">
        <f>IF(AND('Mapa final'!$AD$12="Muy Alta",'Mapa final'!$AF$12="Leve"),CONCATENATE("R2C",'Mapa final'!$S$12),"")</f>
        <v/>
      </c>
      <c r="AE19" s="152" t="str">
        <f>IF(AND('Mapa final'!$AD$12="Muy Alta",'Mapa final'!$AF$12="Leve"),CONCATENATE("R2C",'Mapa final'!$S$12),"")</f>
        <v/>
      </c>
      <c r="AF19" s="152" t="str">
        <f>IF(AND('Mapa final'!$AD$12="Muy Alta",'Mapa final'!$AF$12="Leve"),CONCATENATE("R2C",'Mapa final'!$S$12),"")</f>
        <v/>
      </c>
      <c r="AG19" s="45" t="str">
        <f>IF(AND('Mapa final'!$AD$12="Muy Alta",'Mapa final'!$AF$12="Leve"),CONCATENATE("R2C",'Mapa final'!$S$12),"")</f>
        <v/>
      </c>
      <c r="AH19" s="46" t="str">
        <f>IF(AND('Mapa final'!$AD$12="Muy Alta",'Mapa final'!$AF$12="Catastrófico"),CONCATENATE("R2C",'Mapa final'!$S$12),"")</f>
        <v/>
      </c>
      <c r="AI19" s="154" t="str">
        <f>IF(AND('Mapa final'!$AD$12="Muy Alta",'Mapa final'!$AF$12="Catastrófico"),CONCATENATE("R2C",'Mapa final'!$S$12),"")</f>
        <v/>
      </c>
      <c r="AJ19" s="154" t="str">
        <f>IF(AND('Mapa final'!$AD$12="Muy Alta",'Mapa final'!$AF$12="Catastrófico"),CONCATENATE("R2C",'Mapa final'!$S$12),"")</f>
        <v/>
      </c>
      <c r="AK19" s="154" t="str">
        <f>IF(AND('Mapa final'!$AD$12="Muy Alta",'Mapa final'!$AF$12="Catastrófico"),CONCATENATE("R2C",'Mapa final'!$S$12),"")</f>
        <v/>
      </c>
      <c r="AL19" s="154" t="str">
        <f>IF(AND('Mapa final'!$AD$12="Muy Alta",'Mapa final'!$AF$12="Catastrófico"),CONCATENATE("R2C",'Mapa final'!$S$12),"")</f>
        <v/>
      </c>
      <c r="AM19" s="47" t="str">
        <f>IF(AND('Mapa final'!$AD$12="Muy Alta",'Mapa final'!$AF$12="Catastrófico"),CONCATENATE("R2C",'Mapa final'!$S$12),"")</f>
        <v/>
      </c>
      <c r="AN19" s="70"/>
      <c r="AO19" s="340"/>
      <c r="AP19" s="341"/>
      <c r="AQ19" s="341"/>
      <c r="AR19" s="341"/>
      <c r="AS19" s="341"/>
      <c r="AT19" s="34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51"/>
      <c r="C20" s="251"/>
      <c r="D20" s="252"/>
      <c r="E20" s="350"/>
      <c r="F20" s="349"/>
      <c r="G20" s="349"/>
      <c r="H20" s="349"/>
      <c r="I20" s="349"/>
      <c r="J20" s="57" t="str">
        <f>IF(AND('Mapa final'!$AD$12="Alta",'Mapa final'!$AF$12="Leve"),CONCATENATE("R2C",'Mapa final'!$S$12),"")</f>
        <v/>
      </c>
      <c r="K20" s="153" t="str">
        <f>IF(AND('Mapa final'!$AD$12="Alta",'Mapa final'!$AF$12="Leve"),CONCATENATE("R2C",'Mapa final'!$S$12),"")</f>
        <v/>
      </c>
      <c r="L20" s="153" t="str">
        <f>IF(AND('Mapa final'!$AD$12="Alta",'Mapa final'!$AF$12="Leve"),CONCATENATE("R2C",'Mapa final'!$S$12),"")</f>
        <v/>
      </c>
      <c r="M20" s="153" t="str">
        <f>IF(AND('Mapa final'!$AD$12="Alta",'Mapa final'!$AF$12="Leve"),CONCATENATE("R2C",'Mapa final'!$S$12),"")</f>
        <v/>
      </c>
      <c r="N20" s="153" t="str">
        <f>IF(AND('Mapa final'!$AD$12="Alta",'Mapa final'!$AF$12="Leve"),CONCATENATE("R2C",'Mapa final'!$S$12),"")</f>
        <v/>
      </c>
      <c r="O20" s="58" t="str">
        <f>IF(AND('Mapa final'!$AD$12="Alta",'Mapa final'!$AF$12="Leve"),CONCATENATE("R2C",'Mapa final'!$S$12),"")</f>
        <v/>
      </c>
      <c r="P20" s="57" t="str">
        <f>IF(AND('Mapa final'!$AD$12="Alta",'Mapa final'!$AF$12="Leve"),CONCATENATE("R2C",'Mapa final'!$S$12),"")</f>
        <v/>
      </c>
      <c r="Q20" s="153" t="str">
        <f>IF(AND('Mapa final'!$AD$12="Alta",'Mapa final'!$AF$12="Leve"),CONCATENATE("R2C",'Mapa final'!$S$12),"")</f>
        <v/>
      </c>
      <c r="R20" s="153" t="str">
        <f>IF(AND('Mapa final'!$AD$12="Alta",'Mapa final'!$AF$12="Leve"),CONCATENATE("R2C",'Mapa final'!$S$12),"")</f>
        <v/>
      </c>
      <c r="S20" s="153" t="str">
        <f>IF(AND('Mapa final'!$AD$12="Alta",'Mapa final'!$AF$12="Leve"),CONCATENATE("R2C",'Mapa final'!$S$12),"")</f>
        <v/>
      </c>
      <c r="T20" s="153" t="str">
        <f>IF(AND('Mapa final'!$AD$12="Alta",'Mapa final'!$AF$12="Leve"),CONCATENATE("R2C",'Mapa final'!$S$12),"")</f>
        <v/>
      </c>
      <c r="U20" s="58" t="str">
        <f>IF(AND('Mapa final'!$AD$12="Alta",'Mapa final'!$AF$12="Leve"),CONCATENATE("R2C",'Mapa final'!$S$12),"")</f>
        <v/>
      </c>
      <c r="V20" s="44" t="str">
        <f>IF(AND('Mapa final'!$AD$12="Muy Alta",'Mapa final'!$AF$12="Leve"),CONCATENATE("R2C",'Mapa final'!$S$12),"")</f>
        <v/>
      </c>
      <c r="W20" s="152" t="str">
        <f>IF(AND('Mapa final'!$AD$12="Muy Alta",'Mapa final'!$AF$12="Leve"),CONCATENATE("R2C",'Mapa final'!$S$12),"")</f>
        <v/>
      </c>
      <c r="X20" s="152" t="str">
        <f>IF(AND('Mapa final'!$AD$12="Muy Alta",'Mapa final'!$AF$12="Leve"),CONCATENATE("R2C",'Mapa final'!$S$12),"")</f>
        <v/>
      </c>
      <c r="Y20" s="152" t="str">
        <f>IF(AND('Mapa final'!$AD$12="Muy Alta",'Mapa final'!$AF$12="Leve"),CONCATENATE("R2C",'Mapa final'!$S$12),"")</f>
        <v/>
      </c>
      <c r="Z20" s="152" t="str">
        <f>IF(AND('Mapa final'!$AD$12="Muy Alta",'Mapa final'!$AF$12="Leve"),CONCATENATE("R2C",'Mapa final'!$S$12),"")</f>
        <v/>
      </c>
      <c r="AA20" s="45" t="str">
        <f>IF(AND('Mapa final'!$AD$12="Muy Alta",'Mapa final'!$AF$12="Leve"),CONCATENATE("R2C",'Mapa final'!$S$12),"")</f>
        <v/>
      </c>
      <c r="AB20" s="44" t="str">
        <f>IF(AND('Mapa final'!$AD$12="Muy Alta",'Mapa final'!$AF$12="Leve"),CONCATENATE("R2C",'Mapa final'!$S$12),"")</f>
        <v/>
      </c>
      <c r="AC20" s="152" t="str">
        <f>IF(AND('Mapa final'!$AD$12="Muy Alta",'Mapa final'!$AF$12="Leve"),CONCATENATE("R2C",'Mapa final'!$S$12),"")</f>
        <v/>
      </c>
      <c r="AD20" s="152" t="str">
        <f>IF(AND('Mapa final'!$AD$12="Muy Alta",'Mapa final'!$AF$12="Leve"),CONCATENATE("R2C",'Mapa final'!$S$12),"")</f>
        <v/>
      </c>
      <c r="AE20" s="152" t="str">
        <f>IF(AND('Mapa final'!$AD$12="Muy Alta",'Mapa final'!$AF$12="Leve"),CONCATENATE("R2C",'Mapa final'!$S$12),"")</f>
        <v/>
      </c>
      <c r="AF20" s="152" t="str">
        <f>IF(AND('Mapa final'!$AD$12="Muy Alta",'Mapa final'!$AF$12="Leve"),CONCATENATE("R2C",'Mapa final'!$S$12),"")</f>
        <v/>
      </c>
      <c r="AG20" s="45" t="str">
        <f>IF(AND('Mapa final'!$AD$12="Muy Alta",'Mapa final'!$AF$12="Leve"),CONCATENATE("R2C",'Mapa final'!$S$12),"")</f>
        <v/>
      </c>
      <c r="AH20" s="46" t="str">
        <f>IF(AND('Mapa final'!$AD$12="Muy Alta",'Mapa final'!$AF$12="Catastrófico"),CONCATENATE("R2C",'Mapa final'!$S$12),"")</f>
        <v/>
      </c>
      <c r="AI20" s="154" t="str">
        <f>IF(AND('Mapa final'!$AD$12="Muy Alta",'Mapa final'!$AF$12="Catastrófico"),CONCATENATE("R2C",'Mapa final'!$S$12),"")</f>
        <v/>
      </c>
      <c r="AJ20" s="154" t="str">
        <f>IF(AND('Mapa final'!$AD$12="Muy Alta",'Mapa final'!$AF$12="Catastrófico"),CONCATENATE("R2C",'Mapa final'!$S$12),"")</f>
        <v/>
      </c>
      <c r="AK20" s="154" t="str">
        <f>IF(AND('Mapa final'!$AD$12="Muy Alta",'Mapa final'!$AF$12="Catastrófico"),CONCATENATE("R2C",'Mapa final'!$S$12),"")</f>
        <v/>
      </c>
      <c r="AL20" s="154" t="str">
        <f>IF(AND('Mapa final'!$AD$12="Muy Alta",'Mapa final'!$AF$12="Catastrófico"),CONCATENATE("R2C",'Mapa final'!$S$12),"")</f>
        <v/>
      </c>
      <c r="AM20" s="47" t="str">
        <f>IF(AND('Mapa final'!$AD$12="Muy Alta",'Mapa final'!$AF$12="Catastrófico"),CONCATENATE("R2C",'Mapa final'!$S$12),"")</f>
        <v/>
      </c>
      <c r="AN20" s="70"/>
      <c r="AO20" s="340"/>
      <c r="AP20" s="341"/>
      <c r="AQ20" s="341"/>
      <c r="AR20" s="341"/>
      <c r="AS20" s="341"/>
      <c r="AT20" s="34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51"/>
      <c r="C21" s="251"/>
      <c r="D21" s="252"/>
      <c r="E21" s="350"/>
      <c r="F21" s="349"/>
      <c r="G21" s="349"/>
      <c r="H21" s="349"/>
      <c r="I21" s="349"/>
      <c r="J21" s="57" t="str">
        <f>IF(AND('Mapa final'!$AD$12="Alta",'Mapa final'!$AF$12="Leve"),CONCATENATE("R2C",'Mapa final'!$S$12),"")</f>
        <v/>
      </c>
      <c r="K21" s="153" t="str">
        <f>IF(AND('Mapa final'!$AD$12="Alta",'Mapa final'!$AF$12="Leve"),CONCATENATE("R2C",'Mapa final'!$S$12),"")</f>
        <v/>
      </c>
      <c r="L21" s="153" t="str">
        <f>IF(AND('Mapa final'!$AD$12="Alta",'Mapa final'!$AF$12="Leve"),CONCATENATE("R2C",'Mapa final'!$S$12),"")</f>
        <v/>
      </c>
      <c r="M21" s="153" t="str">
        <f>IF(AND('Mapa final'!$AD$12="Alta",'Mapa final'!$AF$12="Leve"),CONCATENATE("R2C",'Mapa final'!$S$12),"")</f>
        <v/>
      </c>
      <c r="N21" s="153" t="str">
        <f>IF(AND('Mapa final'!$AD$12="Alta",'Mapa final'!$AF$12="Leve"),CONCATENATE("R2C",'Mapa final'!$S$12),"")</f>
        <v/>
      </c>
      <c r="O21" s="58" t="str">
        <f>IF(AND('Mapa final'!$AD$12="Alta",'Mapa final'!$AF$12="Leve"),CONCATENATE("R2C",'Mapa final'!$S$12),"")</f>
        <v/>
      </c>
      <c r="P21" s="57" t="str">
        <f>IF(AND('Mapa final'!$AD$12="Alta",'Mapa final'!$AF$12="Leve"),CONCATENATE("R2C",'Mapa final'!$S$12),"")</f>
        <v/>
      </c>
      <c r="Q21" s="153" t="str">
        <f>IF(AND('Mapa final'!$AD$12="Alta",'Mapa final'!$AF$12="Leve"),CONCATENATE("R2C",'Mapa final'!$S$12),"")</f>
        <v/>
      </c>
      <c r="R21" s="153" t="str">
        <f>IF(AND('Mapa final'!$AD$12="Alta",'Mapa final'!$AF$12="Leve"),CONCATENATE("R2C",'Mapa final'!$S$12),"")</f>
        <v/>
      </c>
      <c r="S21" s="153" t="str">
        <f>IF(AND('Mapa final'!$AD$12="Alta",'Mapa final'!$AF$12="Leve"),CONCATENATE("R2C",'Mapa final'!$S$12),"")</f>
        <v/>
      </c>
      <c r="T21" s="153" t="str">
        <f>IF(AND('Mapa final'!$AD$12="Alta",'Mapa final'!$AF$12="Leve"),CONCATENATE("R2C",'Mapa final'!$S$12),"")</f>
        <v/>
      </c>
      <c r="U21" s="58" t="str">
        <f>IF(AND('Mapa final'!$AD$12="Alta",'Mapa final'!$AF$12="Leve"),CONCATENATE("R2C",'Mapa final'!$S$12),"")</f>
        <v/>
      </c>
      <c r="V21" s="44" t="str">
        <f>IF(AND('Mapa final'!$AD$12="Muy Alta",'Mapa final'!$AF$12="Leve"),CONCATENATE("R2C",'Mapa final'!$S$12),"")</f>
        <v/>
      </c>
      <c r="W21" s="152" t="str">
        <f>IF(AND('Mapa final'!$AD$12="Muy Alta",'Mapa final'!$AF$12="Leve"),CONCATENATE("R2C",'Mapa final'!$S$12),"")</f>
        <v/>
      </c>
      <c r="X21" s="152" t="str">
        <f>IF(AND('Mapa final'!$AD$12="Muy Alta",'Mapa final'!$AF$12="Leve"),CONCATENATE("R2C",'Mapa final'!$S$12),"")</f>
        <v/>
      </c>
      <c r="Y21" s="152" t="str">
        <f>IF(AND('Mapa final'!$AD$12="Muy Alta",'Mapa final'!$AF$12="Leve"),CONCATENATE("R2C",'Mapa final'!$S$12),"")</f>
        <v/>
      </c>
      <c r="Z21" s="152" t="str">
        <f>IF(AND('Mapa final'!$AD$12="Muy Alta",'Mapa final'!$AF$12="Leve"),CONCATENATE("R2C",'Mapa final'!$S$12),"")</f>
        <v/>
      </c>
      <c r="AA21" s="45" t="str">
        <f>IF(AND('Mapa final'!$AD$12="Muy Alta",'Mapa final'!$AF$12="Leve"),CONCATENATE("R2C",'Mapa final'!$S$12),"")</f>
        <v/>
      </c>
      <c r="AB21" s="44" t="str">
        <f>IF(AND('Mapa final'!$AD$12="Muy Alta",'Mapa final'!$AF$12="Leve"),CONCATENATE("R2C",'Mapa final'!$S$12),"")</f>
        <v/>
      </c>
      <c r="AC21" s="152" t="str">
        <f>IF(AND('Mapa final'!$AD$12="Muy Alta",'Mapa final'!$AF$12="Leve"),CONCATENATE("R2C",'Mapa final'!$S$12),"")</f>
        <v/>
      </c>
      <c r="AD21" s="152" t="str">
        <f>IF(AND('Mapa final'!$AD$12="Muy Alta",'Mapa final'!$AF$12="Leve"),CONCATENATE("R2C",'Mapa final'!$S$12),"")</f>
        <v/>
      </c>
      <c r="AE21" s="152" t="str">
        <f>IF(AND('Mapa final'!$AD$12="Muy Alta",'Mapa final'!$AF$12="Leve"),CONCATENATE("R2C",'Mapa final'!$S$12),"")</f>
        <v/>
      </c>
      <c r="AF21" s="152" t="str">
        <f>IF(AND('Mapa final'!$AD$12="Muy Alta",'Mapa final'!$AF$12="Leve"),CONCATENATE("R2C",'Mapa final'!$S$12),"")</f>
        <v/>
      </c>
      <c r="AG21" s="45" t="str">
        <f>IF(AND('Mapa final'!$AD$12="Muy Alta",'Mapa final'!$AF$12="Leve"),CONCATENATE("R2C",'Mapa final'!$S$12),"")</f>
        <v/>
      </c>
      <c r="AH21" s="46" t="str">
        <f>IF(AND('Mapa final'!$AD$12="Muy Alta",'Mapa final'!$AF$12="Catastrófico"),CONCATENATE("R2C",'Mapa final'!$S$12),"")</f>
        <v/>
      </c>
      <c r="AI21" s="154" t="str">
        <f>IF(AND('Mapa final'!$AD$12="Muy Alta",'Mapa final'!$AF$12="Catastrófico"),CONCATENATE("R2C",'Mapa final'!$S$12),"")</f>
        <v/>
      </c>
      <c r="AJ21" s="154" t="str">
        <f>IF(AND('Mapa final'!$AD$12="Muy Alta",'Mapa final'!$AF$12="Catastrófico"),CONCATENATE("R2C",'Mapa final'!$S$12),"")</f>
        <v/>
      </c>
      <c r="AK21" s="154" t="str">
        <f>IF(AND('Mapa final'!$AD$12="Muy Alta",'Mapa final'!$AF$12="Catastrófico"),CONCATENATE("R2C",'Mapa final'!$S$12),"")</f>
        <v/>
      </c>
      <c r="AL21" s="154" t="str">
        <f>IF(AND('Mapa final'!$AD$12="Muy Alta",'Mapa final'!$AF$12="Catastrófico"),CONCATENATE("R2C",'Mapa final'!$S$12),"")</f>
        <v/>
      </c>
      <c r="AM21" s="47" t="str">
        <f>IF(AND('Mapa final'!$AD$12="Muy Alta",'Mapa final'!$AF$12="Catastrófico"),CONCATENATE("R2C",'Mapa final'!$S$12),"")</f>
        <v/>
      </c>
      <c r="AN21" s="70"/>
      <c r="AO21" s="340"/>
      <c r="AP21" s="341"/>
      <c r="AQ21" s="341"/>
      <c r="AR21" s="341"/>
      <c r="AS21" s="341"/>
      <c r="AT21" s="34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51"/>
      <c r="C22" s="251"/>
      <c r="D22" s="252"/>
      <c r="E22" s="350"/>
      <c r="F22" s="349"/>
      <c r="G22" s="349"/>
      <c r="H22" s="349"/>
      <c r="I22" s="349"/>
      <c r="J22" s="57" t="str">
        <f>IF(AND('Mapa final'!$AD$12="Alta",'Mapa final'!$AF$12="Leve"),CONCATENATE("R2C",'Mapa final'!$S$12),"")</f>
        <v/>
      </c>
      <c r="K22" s="153" t="str">
        <f>IF(AND('Mapa final'!$AD$12="Alta",'Mapa final'!$AF$12="Leve"),CONCATENATE("R2C",'Mapa final'!$S$12),"")</f>
        <v/>
      </c>
      <c r="L22" s="153" t="str">
        <f>IF(AND('Mapa final'!$AD$12="Alta",'Mapa final'!$AF$12="Leve"),CONCATENATE("R2C",'Mapa final'!$S$12),"")</f>
        <v/>
      </c>
      <c r="M22" s="153" t="str">
        <f>IF(AND('Mapa final'!$AD$12="Alta",'Mapa final'!$AF$12="Leve"),CONCATENATE("R2C",'Mapa final'!$S$12),"")</f>
        <v/>
      </c>
      <c r="N22" s="153" t="str">
        <f>IF(AND('Mapa final'!$AD$12="Alta",'Mapa final'!$AF$12="Leve"),CONCATENATE("R2C",'Mapa final'!$S$12),"")</f>
        <v/>
      </c>
      <c r="O22" s="58" t="str">
        <f>IF(AND('Mapa final'!$AD$12="Alta",'Mapa final'!$AF$12="Leve"),CONCATENATE("R2C",'Mapa final'!$S$12),"")</f>
        <v/>
      </c>
      <c r="P22" s="57" t="str">
        <f>IF(AND('Mapa final'!$AD$12="Alta",'Mapa final'!$AF$12="Leve"),CONCATENATE("R2C",'Mapa final'!$S$12),"")</f>
        <v/>
      </c>
      <c r="Q22" s="153" t="str">
        <f>IF(AND('Mapa final'!$AD$12="Alta",'Mapa final'!$AF$12="Leve"),CONCATENATE("R2C",'Mapa final'!$S$12),"")</f>
        <v/>
      </c>
      <c r="R22" s="153" t="str">
        <f>IF(AND('Mapa final'!$AD$12="Alta",'Mapa final'!$AF$12="Leve"),CONCATENATE("R2C",'Mapa final'!$S$12),"")</f>
        <v/>
      </c>
      <c r="S22" s="153" t="str">
        <f>IF(AND('Mapa final'!$AD$12="Alta",'Mapa final'!$AF$12="Leve"),CONCATENATE("R2C",'Mapa final'!$S$12),"")</f>
        <v/>
      </c>
      <c r="T22" s="153" t="str">
        <f>IF(AND('Mapa final'!$AD$12="Alta",'Mapa final'!$AF$12="Leve"),CONCATENATE("R2C",'Mapa final'!$S$12),"")</f>
        <v/>
      </c>
      <c r="U22" s="58" t="str">
        <f>IF(AND('Mapa final'!$AD$12="Alta",'Mapa final'!$AF$12="Leve"),CONCATENATE("R2C",'Mapa final'!$S$12),"")</f>
        <v/>
      </c>
      <c r="V22" s="44" t="str">
        <f>IF(AND('Mapa final'!$AD$12="Muy Alta",'Mapa final'!$AF$12="Leve"),CONCATENATE("R2C",'Mapa final'!$S$12),"")</f>
        <v/>
      </c>
      <c r="W22" s="152" t="str">
        <f>IF(AND('Mapa final'!$AD$12="Muy Alta",'Mapa final'!$AF$12="Leve"),CONCATENATE("R2C",'Mapa final'!$S$12),"")</f>
        <v/>
      </c>
      <c r="X22" s="152" t="str">
        <f>IF(AND('Mapa final'!$AD$12="Muy Alta",'Mapa final'!$AF$12="Leve"),CONCATENATE("R2C",'Mapa final'!$S$12),"")</f>
        <v/>
      </c>
      <c r="Y22" s="152" t="str">
        <f>IF(AND('Mapa final'!$AD$12="Muy Alta",'Mapa final'!$AF$12="Leve"),CONCATENATE("R2C",'Mapa final'!$S$12),"")</f>
        <v/>
      </c>
      <c r="Z22" s="152" t="str">
        <f>IF(AND('Mapa final'!$AD$12="Muy Alta",'Mapa final'!$AF$12="Leve"),CONCATENATE("R2C",'Mapa final'!$S$12),"")</f>
        <v/>
      </c>
      <c r="AA22" s="45" t="str">
        <f>IF(AND('Mapa final'!$AD$12="Muy Alta",'Mapa final'!$AF$12="Leve"),CONCATENATE("R2C",'Mapa final'!$S$12),"")</f>
        <v/>
      </c>
      <c r="AB22" s="44" t="str">
        <f>IF(AND('Mapa final'!$AD$12="Muy Alta",'Mapa final'!$AF$12="Leve"),CONCATENATE("R2C",'Mapa final'!$S$12),"")</f>
        <v/>
      </c>
      <c r="AC22" s="152" t="str">
        <f>IF(AND('Mapa final'!$AD$12="Muy Alta",'Mapa final'!$AF$12="Leve"),CONCATENATE("R2C",'Mapa final'!$S$12),"")</f>
        <v/>
      </c>
      <c r="AD22" s="152" t="str">
        <f>IF(AND('Mapa final'!$AD$12="Muy Alta",'Mapa final'!$AF$12="Leve"),CONCATENATE("R2C",'Mapa final'!$S$12),"")</f>
        <v/>
      </c>
      <c r="AE22" s="152" t="str">
        <f>IF(AND('Mapa final'!$AD$12="Muy Alta",'Mapa final'!$AF$12="Leve"),CONCATENATE("R2C",'Mapa final'!$S$12),"")</f>
        <v/>
      </c>
      <c r="AF22" s="152" t="str">
        <f>IF(AND('Mapa final'!$AD$12="Muy Alta",'Mapa final'!$AF$12="Leve"),CONCATENATE("R2C",'Mapa final'!$S$12),"")</f>
        <v/>
      </c>
      <c r="AG22" s="45" t="str">
        <f>IF(AND('Mapa final'!$AD$12="Muy Alta",'Mapa final'!$AF$12="Leve"),CONCATENATE("R2C",'Mapa final'!$S$12),"")</f>
        <v/>
      </c>
      <c r="AH22" s="46" t="str">
        <f>IF(AND('Mapa final'!$AD$12="Muy Alta",'Mapa final'!$AF$12="Catastrófico"),CONCATENATE("R2C",'Mapa final'!$S$12),"")</f>
        <v/>
      </c>
      <c r="AI22" s="154" t="str">
        <f>IF(AND('Mapa final'!$AD$12="Muy Alta",'Mapa final'!$AF$12="Catastrófico"),CONCATENATE("R2C",'Mapa final'!$S$12),"")</f>
        <v/>
      </c>
      <c r="AJ22" s="154" t="str">
        <f>IF(AND('Mapa final'!$AD$12="Muy Alta",'Mapa final'!$AF$12="Catastrófico"),CONCATENATE("R2C",'Mapa final'!$S$12),"")</f>
        <v/>
      </c>
      <c r="AK22" s="154" t="str">
        <f>IF(AND('Mapa final'!$AD$12="Muy Alta",'Mapa final'!$AF$12="Catastrófico"),CONCATENATE("R2C",'Mapa final'!$S$12),"")</f>
        <v/>
      </c>
      <c r="AL22" s="154" t="str">
        <f>IF(AND('Mapa final'!$AD$12="Muy Alta",'Mapa final'!$AF$12="Catastrófico"),CONCATENATE("R2C",'Mapa final'!$S$12),"")</f>
        <v/>
      </c>
      <c r="AM22" s="47" t="str">
        <f>IF(AND('Mapa final'!$AD$12="Muy Alta",'Mapa final'!$AF$12="Catastrófico"),CONCATENATE("R2C",'Mapa final'!$S$12),"")</f>
        <v/>
      </c>
      <c r="AN22" s="70"/>
      <c r="AO22" s="340"/>
      <c r="AP22" s="341"/>
      <c r="AQ22" s="341"/>
      <c r="AR22" s="341"/>
      <c r="AS22" s="341"/>
      <c r="AT22" s="34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51"/>
      <c r="C23" s="251"/>
      <c r="D23" s="252"/>
      <c r="E23" s="350"/>
      <c r="F23" s="349"/>
      <c r="G23" s="349"/>
      <c r="H23" s="349"/>
      <c r="I23" s="349"/>
      <c r="J23" s="57" t="str">
        <f>IF(AND('Mapa final'!$AD$12="Alta",'Mapa final'!$AF$12="Leve"),CONCATENATE("R2C",'Mapa final'!$S$12),"")</f>
        <v/>
      </c>
      <c r="K23" s="153" t="str">
        <f>IF(AND('Mapa final'!$AD$12="Alta",'Mapa final'!$AF$12="Leve"),CONCATENATE("R2C",'Mapa final'!$S$12),"")</f>
        <v/>
      </c>
      <c r="L23" s="153" t="str">
        <f>IF(AND('Mapa final'!$AD$12="Alta",'Mapa final'!$AF$12="Leve"),CONCATENATE("R2C",'Mapa final'!$S$12),"")</f>
        <v/>
      </c>
      <c r="M23" s="153" t="str">
        <f>IF(AND('Mapa final'!$AD$12="Alta",'Mapa final'!$AF$12="Leve"),CONCATENATE("R2C",'Mapa final'!$S$12),"")</f>
        <v/>
      </c>
      <c r="N23" s="153" t="str">
        <f>IF(AND('Mapa final'!$AD$12="Alta",'Mapa final'!$AF$12="Leve"),CONCATENATE("R2C",'Mapa final'!$S$12),"")</f>
        <v/>
      </c>
      <c r="O23" s="58" t="str">
        <f>IF(AND('Mapa final'!$AD$12="Alta",'Mapa final'!$AF$12="Leve"),CONCATENATE("R2C",'Mapa final'!$S$12),"")</f>
        <v/>
      </c>
      <c r="P23" s="57" t="str">
        <f>IF(AND('Mapa final'!$AD$12="Alta",'Mapa final'!$AF$12="Leve"),CONCATENATE("R2C",'Mapa final'!$S$12),"")</f>
        <v/>
      </c>
      <c r="Q23" s="153" t="str">
        <f>IF(AND('Mapa final'!$AD$12="Alta",'Mapa final'!$AF$12="Leve"),CONCATENATE("R2C",'Mapa final'!$S$12),"")</f>
        <v/>
      </c>
      <c r="R23" s="153" t="str">
        <f>IF(AND('Mapa final'!$AD$12="Alta",'Mapa final'!$AF$12="Leve"),CONCATENATE("R2C",'Mapa final'!$S$12),"")</f>
        <v/>
      </c>
      <c r="S23" s="153" t="str">
        <f>IF(AND('Mapa final'!$AD$12="Alta",'Mapa final'!$AF$12="Leve"),CONCATENATE("R2C",'Mapa final'!$S$12),"")</f>
        <v/>
      </c>
      <c r="T23" s="153" t="str">
        <f>IF(AND('Mapa final'!$AD$12="Alta",'Mapa final'!$AF$12="Leve"),CONCATENATE("R2C",'Mapa final'!$S$12),"")</f>
        <v/>
      </c>
      <c r="U23" s="58" t="str">
        <f>IF(AND('Mapa final'!$AD$12="Alta",'Mapa final'!$AF$12="Leve"),CONCATENATE("R2C",'Mapa final'!$S$12),"")</f>
        <v/>
      </c>
      <c r="V23" s="44" t="str">
        <f>IF(AND('Mapa final'!$AD$12="Muy Alta",'Mapa final'!$AF$12="Leve"),CONCATENATE("R2C",'Mapa final'!$S$12),"")</f>
        <v/>
      </c>
      <c r="W23" s="152" t="str">
        <f>IF(AND('Mapa final'!$AD$12="Muy Alta",'Mapa final'!$AF$12="Leve"),CONCATENATE("R2C",'Mapa final'!$S$12),"")</f>
        <v/>
      </c>
      <c r="X23" s="152" t="str">
        <f>IF(AND('Mapa final'!$AD$12="Muy Alta",'Mapa final'!$AF$12="Leve"),CONCATENATE("R2C",'Mapa final'!$S$12),"")</f>
        <v/>
      </c>
      <c r="Y23" s="152" t="str">
        <f>IF(AND('Mapa final'!$AD$12="Muy Alta",'Mapa final'!$AF$12="Leve"),CONCATENATE("R2C",'Mapa final'!$S$12),"")</f>
        <v/>
      </c>
      <c r="Z23" s="152" t="str">
        <f>IF(AND('Mapa final'!$AD$12="Muy Alta",'Mapa final'!$AF$12="Leve"),CONCATENATE("R2C",'Mapa final'!$S$12),"")</f>
        <v/>
      </c>
      <c r="AA23" s="45" t="str">
        <f>IF(AND('Mapa final'!$AD$12="Muy Alta",'Mapa final'!$AF$12="Leve"),CONCATENATE("R2C",'Mapa final'!$S$12),"")</f>
        <v/>
      </c>
      <c r="AB23" s="44" t="str">
        <f>IF(AND('Mapa final'!$AD$12="Muy Alta",'Mapa final'!$AF$12="Leve"),CONCATENATE("R2C",'Mapa final'!$S$12),"")</f>
        <v/>
      </c>
      <c r="AC23" s="152" t="str">
        <f>IF(AND('Mapa final'!$AD$12="Muy Alta",'Mapa final'!$AF$12="Leve"),CONCATENATE("R2C",'Mapa final'!$S$12),"")</f>
        <v/>
      </c>
      <c r="AD23" s="152" t="str">
        <f>IF(AND('Mapa final'!$AD$12="Muy Alta",'Mapa final'!$AF$12="Leve"),CONCATENATE("R2C",'Mapa final'!$S$12),"")</f>
        <v/>
      </c>
      <c r="AE23" s="152" t="str">
        <f>IF(AND('Mapa final'!$AD$12="Muy Alta",'Mapa final'!$AF$12="Leve"),CONCATENATE("R2C",'Mapa final'!$S$12),"")</f>
        <v/>
      </c>
      <c r="AF23" s="152" t="str">
        <f>IF(AND('Mapa final'!$AD$12="Muy Alta",'Mapa final'!$AF$12="Leve"),CONCATENATE("R2C",'Mapa final'!$S$12),"")</f>
        <v/>
      </c>
      <c r="AG23" s="45" t="str">
        <f>IF(AND('Mapa final'!$AD$12="Muy Alta",'Mapa final'!$AF$12="Leve"),CONCATENATE("R2C",'Mapa final'!$S$12),"")</f>
        <v/>
      </c>
      <c r="AH23" s="46" t="str">
        <f>IF(AND('Mapa final'!$AD$12="Muy Alta",'Mapa final'!$AF$12="Catastrófico"),CONCATENATE("R2C",'Mapa final'!$S$12),"")</f>
        <v/>
      </c>
      <c r="AI23" s="154" t="str">
        <f>IF(AND('Mapa final'!$AD$12="Muy Alta",'Mapa final'!$AF$12="Catastrófico"),CONCATENATE("R2C",'Mapa final'!$S$12),"")</f>
        <v/>
      </c>
      <c r="AJ23" s="154" t="str">
        <f>IF(AND('Mapa final'!$AD$12="Muy Alta",'Mapa final'!$AF$12="Catastrófico"),CONCATENATE("R2C",'Mapa final'!$S$12),"")</f>
        <v/>
      </c>
      <c r="AK23" s="154" t="str">
        <f>IF(AND('Mapa final'!$AD$12="Muy Alta",'Mapa final'!$AF$12="Catastrófico"),CONCATENATE("R2C",'Mapa final'!$S$12),"")</f>
        <v/>
      </c>
      <c r="AL23" s="154" t="str">
        <f>IF(AND('Mapa final'!$AD$12="Muy Alta",'Mapa final'!$AF$12="Catastrófico"),CONCATENATE("R2C",'Mapa final'!$S$12),"")</f>
        <v/>
      </c>
      <c r="AM23" s="47" t="str">
        <f>IF(AND('Mapa final'!$AD$12="Muy Alta",'Mapa final'!$AF$12="Catastrófico"),CONCATENATE("R2C",'Mapa final'!$S$12),"")</f>
        <v/>
      </c>
      <c r="AN23" s="70"/>
      <c r="AO23" s="340"/>
      <c r="AP23" s="341"/>
      <c r="AQ23" s="341"/>
      <c r="AR23" s="341"/>
      <c r="AS23" s="341"/>
      <c r="AT23" s="34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51"/>
      <c r="C24" s="251"/>
      <c r="D24" s="252"/>
      <c r="E24" s="350"/>
      <c r="F24" s="349"/>
      <c r="G24" s="349"/>
      <c r="H24" s="349"/>
      <c r="I24" s="349"/>
      <c r="J24" s="57" t="str">
        <f>IF(AND('Mapa final'!$AD$12="Alta",'Mapa final'!$AF$12="Leve"),CONCATENATE("R2C",'Mapa final'!$S$12),"")</f>
        <v/>
      </c>
      <c r="K24" s="153" t="str">
        <f>IF(AND('Mapa final'!$AD$12="Alta",'Mapa final'!$AF$12="Leve"),CONCATENATE("R2C",'Mapa final'!$S$12),"")</f>
        <v/>
      </c>
      <c r="L24" s="153" t="str">
        <f>IF(AND('Mapa final'!$AD$12="Alta",'Mapa final'!$AF$12="Leve"),CONCATENATE("R2C",'Mapa final'!$S$12),"")</f>
        <v/>
      </c>
      <c r="M24" s="153" t="str">
        <f>IF(AND('Mapa final'!$AD$12="Alta",'Mapa final'!$AF$12="Leve"),CONCATENATE("R2C",'Mapa final'!$S$12),"")</f>
        <v/>
      </c>
      <c r="N24" s="153" t="str">
        <f>IF(AND('Mapa final'!$AD$12="Alta",'Mapa final'!$AF$12="Leve"),CONCATENATE("R2C",'Mapa final'!$S$12),"")</f>
        <v/>
      </c>
      <c r="O24" s="58" t="str">
        <f>IF(AND('Mapa final'!$AD$12="Alta",'Mapa final'!$AF$12="Leve"),CONCATENATE("R2C",'Mapa final'!$S$12),"")</f>
        <v/>
      </c>
      <c r="P24" s="57" t="str">
        <f>IF(AND('Mapa final'!$AD$12="Alta",'Mapa final'!$AF$12="Leve"),CONCATENATE("R2C",'Mapa final'!$S$12),"")</f>
        <v/>
      </c>
      <c r="Q24" s="153" t="str">
        <f>IF(AND('Mapa final'!$AD$12="Alta",'Mapa final'!$AF$12="Leve"),CONCATENATE("R2C",'Mapa final'!$S$12),"")</f>
        <v/>
      </c>
      <c r="R24" s="153" t="str">
        <f>IF(AND('Mapa final'!$AD$12="Alta",'Mapa final'!$AF$12="Leve"),CONCATENATE("R2C",'Mapa final'!$S$12),"")</f>
        <v/>
      </c>
      <c r="S24" s="153" t="str">
        <f>IF(AND('Mapa final'!$AD$12="Alta",'Mapa final'!$AF$12="Leve"),CONCATENATE("R2C",'Mapa final'!$S$12),"")</f>
        <v/>
      </c>
      <c r="T24" s="153" t="str">
        <f>IF(AND('Mapa final'!$AD$12="Alta",'Mapa final'!$AF$12="Leve"),CONCATENATE("R2C",'Mapa final'!$S$12),"")</f>
        <v/>
      </c>
      <c r="U24" s="58" t="str">
        <f>IF(AND('Mapa final'!$AD$12="Alta",'Mapa final'!$AF$12="Leve"),CONCATENATE("R2C",'Mapa final'!$S$12),"")</f>
        <v/>
      </c>
      <c r="V24" s="44" t="str">
        <f>IF(AND('Mapa final'!$AD$12="Muy Alta",'Mapa final'!$AF$12="Leve"),CONCATENATE("R2C",'Mapa final'!$S$12),"")</f>
        <v/>
      </c>
      <c r="W24" s="152" t="str">
        <f>IF(AND('Mapa final'!$AD$12="Muy Alta",'Mapa final'!$AF$12="Leve"),CONCATENATE("R2C",'Mapa final'!$S$12),"")</f>
        <v/>
      </c>
      <c r="X24" s="152" t="str">
        <f>IF(AND('Mapa final'!$AD$12="Muy Alta",'Mapa final'!$AF$12="Leve"),CONCATENATE("R2C",'Mapa final'!$S$12),"")</f>
        <v/>
      </c>
      <c r="Y24" s="152" t="str">
        <f>IF(AND('Mapa final'!$AD$12="Muy Alta",'Mapa final'!$AF$12="Leve"),CONCATENATE("R2C",'Mapa final'!$S$12),"")</f>
        <v/>
      </c>
      <c r="Z24" s="152" t="str">
        <f>IF(AND('Mapa final'!$AD$12="Muy Alta",'Mapa final'!$AF$12="Leve"),CONCATENATE("R2C",'Mapa final'!$S$12),"")</f>
        <v/>
      </c>
      <c r="AA24" s="45" t="str">
        <f>IF(AND('Mapa final'!$AD$12="Muy Alta",'Mapa final'!$AF$12="Leve"),CONCATENATE("R2C",'Mapa final'!$S$12),"")</f>
        <v/>
      </c>
      <c r="AB24" s="44" t="str">
        <f>IF(AND('Mapa final'!$AD$12="Muy Alta",'Mapa final'!$AF$12="Leve"),CONCATENATE("R2C",'Mapa final'!$S$12),"")</f>
        <v/>
      </c>
      <c r="AC24" s="152" t="str">
        <f>IF(AND('Mapa final'!$AD$12="Muy Alta",'Mapa final'!$AF$12="Leve"),CONCATENATE("R2C",'Mapa final'!$S$12),"")</f>
        <v/>
      </c>
      <c r="AD24" s="152" t="str">
        <f>IF(AND('Mapa final'!$AD$12="Muy Alta",'Mapa final'!$AF$12="Leve"),CONCATENATE("R2C",'Mapa final'!$S$12),"")</f>
        <v/>
      </c>
      <c r="AE24" s="152" t="str">
        <f>IF(AND('Mapa final'!$AD$12="Muy Alta",'Mapa final'!$AF$12="Leve"),CONCATENATE("R2C",'Mapa final'!$S$12),"")</f>
        <v/>
      </c>
      <c r="AF24" s="152" t="str">
        <f>IF(AND('Mapa final'!$AD$12="Muy Alta",'Mapa final'!$AF$12="Leve"),CONCATENATE("R2C",'Mapa final'!$S$12),"")</f>
        <v/>
      </c>
      <c r="AG24" s="45" t="str">
        <f>IF(AND('Mapa final'!$AD$12="Muy Alta",'Mapa final'!$AF$12="Leve"),CONCATENATE("R2C",'Mapa final'!$S$12),"")</f>
        <v/>
      </c>
      <c r="AH24" s="46" t="str">
        <f>IF(AND('Mapa final'!$AD$12="Muy Alta",'Mapa final'!$AF$12="Catastrófico"),CONCATENATE("R2C",'Mapa final'!$S$12),"")</f>
        <v/>
      </c>
      <c r="AI24" s="154" t="str">
        <f>IF(AND('Mapa final'!$AD$12="Muy Alta",'Mapa final'!$AF$12="Catastrófico"),CONCATENATE("R2C",'Mapa final'!$S$12),"")</f>
        <v/>
      </c>
      <c r="AJ24" s="154" t="str">
        <f>IF(AND('Mapa final'!$AD$12="Muy Alta",'Mapa final'!$AF$12="Catastrófico"),CONCATENATE("R2C",'Mapa final'!$S$12),"")</f>
        <v/>
      </c>
      <c r="AK24" s="154" t="str">
        <f>IF(AND('Mapa final'!$AD$12="Muy Alta",'Mapa final'!$AF$12="Catastrófico"),CONCATENATE("R2C",'Mapa final'!$S$12),"")</f>
        <v/>
      </c>
      <c r="AL24" s="154" t="str">
        <f>IF(AND('Mapa final'!$AD$12="Muy Alta",'Mapa final'!$AF$12="Catastrófico"),CONCATENATE("R2C",'Mapa final'!$S$12),"")</f>
        <v/>
      </c>
      <c r="AM24" s="47" t="str">
        <f>IF(AND('Mapa final'!$AD$12="Muy Alta",'Mapa final'!$AF$12="Catastrófico"),CONCATENATE("R2C",'Mapa final'!$S$12),"")</f>
        <v/>
      </c>
      <c r="AN24" s="70"/>
      <c r="AO24" s="340"/>
      <c r="AP24" s="341"/>
      <c r="AQ24" s="341"/>
      <c r="AR24" s="341"/>
      <c r="AS24" s="341"/>
      <c r="AT24" s="34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51"/>
      <c r="C25" s="251"/>
      <c r="D25" s="252"/>
      <c r="E25" s="351"/>
      <c r="F25" s="352"/>
      <c r="G25" s="352"/>
      <c r="H25" s="352"/>
      <c r="I25" s="352"/>
      <c r="J25" s="59" t="str">
        <f>IF(AND('Mapa final'!$AD$12="Alta",'Mapa final'!$AF$12="Leve"),CONCATENATE("R2C",'Mapa final'!$S$12),"")</f>
        <v/>
      </c>
      <c r="K25" s="60" t="str">
        <f>IF(AND('Mapa final'!$AD$12="Alta",'Mapa final'!$AF$12="Leve"),CONCATENATE("R2C",'Mapa final'!$S$12),"")</f>
        <v/>
      </c>
      <c r="L25" s="60" t="str">
        <f>IF(AND('Mapa final'!$AD$12="Alta",'Mapa final'!$AF$12="Leve"),CONCATENATE("R2C",'Mapa final'!$S$12),"")</f>
        <v/>
      </c>
      <c r="M25" s="60" t="str">
        <f>IF(AND('Mapa final'!$AD$12="Alta",'Mapa final'!$AF$12="Leve"),CONCATENATE("R2C",'Mapa final'!$S$12),"")</f>
        <v/>
      </c>
      <c r="N25" s="60" t="str">
        <f>IF(AND('Mapa final'!$AD$12="Alta",'Mapa final'!$AF$12="Leve"),CONCATENATE("R2C",'Mapa final'!$S$12),"")</f>
        <v/>
      </c>
      <c r="O25" s="61" t="str">
        <f>IF(AND('Mapa final'!$AD$12="Alta",'Mapa final'!$AF$12="Leve"),CONCATENATE("R2C",'Mapa final'!$S$12),"")</f>
        <v/>
      </c>
      <c r="P25" s="59" t="str">
        <f>IF(AND('Mapa final'!$AD$12="Alta",'Mapa final'!$AF$12="Leve"),CONCATENATE("R2C",'Mapa final'!$S$12),"")</f>
        <v/>
      </c>
      <c r="Q25" s="60" t="str">
        <f>IF(AND('Mapa final'!$AD$12="Alta",'Mapa final'!$AF$12="Leve"),CONCATENATE("R2C",'Mapa final'!$S$12),"")</f>
        <v/>
      </c>
      <c r="R25" s="60" t="str">
        <f>IF(AND('Mapa final'!$AD$12="Alta",'Mapa final'!$AF$12="Leve"),CONCATENATE("R2C",'Mapa final'!$S$12),"")</f>
        <v/>
      </c>
      <c r="S25" s="60" t="str">
        <f>IF(AND('Mapa final'!$AD$12="Alta",'Mapa final'!$AF$12="Leve"),CONCATENATE("R2C",'Mapa final'!$S$12),"")</f>
        <v/>
      </c>
      <c r="T25" s="60" t="str">
        <f>IF(AND('Mapa final'!$AD$12="Alta",'Mapa final'!$AF$12="Leve"),CONCATENATE("R2C",'Mapa final'!$S$12),"")</f>
        <v/>
      </c>
      <c r="U25" s="61" t="str">
        <f>IF(AND('Mapa final'!$AD$12="Alta",'Mapa final'!$AF$12="Leve"),CONCATENATE("R2C",'Mapa final'!$S$12),"")</f>
        <v/>
      </c>
      <c r="V25" s="48" t="str">
        <f>IF(AND('Mapa final'!$AD$12="Muy Alta",'Mapa final'!$AF$12="Leve"),CONCATENATE("R2C",'Mapa final'!$S$12),"")</f>
        <v/>
      </c>
      <c r="W25" s="49" t="str">
        <f>IF(AND('Mapa final'!$AD$12="Muy Alta",'Mapa final'!$AF$12="Leve"),CONCATENATE("R2C",'Mapa final'!$S$12),"")</f>
        <v/>
      </c>
      <c r="X25" s="49" t="str">
        <f>IF(AND('Mapa final'!$AD$12="Muy Alta",'Mapa final'!$AF$12="Leve"),CONCATENATE("R2C",'Mapa final'!$S$12),"")</f>
        <v/>
      </c>
      <c r="Y25" s="49" t="str">
        <f>IF(AND('Mapa final'!$AD$12="Muy Alta",'Mapa final'!$AF$12="Leve"),CONCATENATE("R2C",'Mapa final'!$S$12),"")</f>
        <v/>
      </c>
      <c r="Z25" s="49" t="str">
        <f>IF(AND('Mapa final'!$AD$12="Muy Alta",'Mapa final'!$AF$12="Leve"),CONCATENATE("R2C",'Mapa final'!$S$12),"")</f>
        <v/>
      </c>
      <c r="AA25" s="50" t="str">
        <f>IF(AND('Mapa final'!$AD$12="Muy Alta",'Mapa final'!$AF$12="Leve"),CONCATENATE("R2C",'Mapa final'!$S$12),"")</f>
        <v/>
      </c>
      <c r="AB25" s="48" t="str">
        <f>IF(AND('Mapa final'!$AD$12="Muy Alta",'Mapa final'!$AF$12="Leve"),CONCATENATE("R2C",'Mapa final'!$S$12),"")</f>
        <v/>
      </c>
      <c r="AC25" s="49" t="str">
        <f>IF(AND('Mapa final'!$AD$12="Muy Alta",'Mapa final'!$AF$12="Leve"),CONCATENATE("R2C",'Mapa final'!$S$12),"")</f>
        <v/>
      </c>
      <c r="AD25" s="49" t="str">
        <f>IF(AND('Mapa final'!$AD$12="Muy Alta",'Mapa final'!$AF$12="Leve"),CONCATENATE("R2C",'Mapa final'!$S$12),"")</f>
        <v/>
      </c>
      <c r="AE25" s="49" t="str">
        <f>IF(AND('Mapa final'!$AD$12="Muy Alta",'Mapa final'!$AF$12="Leve"),CONCATENATE("R2C",'Mapa final'!$S$12),"")</f>
        <v/>
      </c>
      <c r="AF25" s="49" t="str">
        <f>IF(AND('Mapa final'!$AD$12="Muy Alta",'Mapa final'!$AF$12="Leve"),CONCATENATE("R2C",'Mapa final'!$S$12),"")</f>
        <v/>
      </c>
      <c r="AG25" s="50" t="str">
        <f>IF(AND('Mapa final'!$AD$12="Muy Alta",'Mapa final'!$AF$12="Leve"),CONCATENATE("R2C",'Mapa final'!$S$12),"")</f>
        <v/>
      </c>
      <c r="AH25" s="51" t="str">
        <f>IF(AND('Mapa final'!$AD$12="Muy Alta",'Mapa final'!$AF$12="Catastrófico"),CONCATENATE("R2C",'Mapa final'!$S$12),"")</f>
        <v/>
      </c>
      <c r="AI25" s="52" t="str">
        <f>IF(AND('Mapa final'!$AD$12="Muy Alta",'Mapa final'!$AF$12="Catastrófico"),CONCATENATE("R2C",'Mapa final'!$S$12),"")</f>
        <v/>
      </c>
      <c r="AJ25" s="52" t="str">
        <f>IF(AND('Mapa final'!$AD$12="Muy Alta",'Mapa final'!$AF$12="Catastrófico"),CONCATENATE("R2C",'Mapa final'!$S$12),"")</f>
        <v/>
      </c>
      <c r="AK25" s="52" t="str">
        <f>IF(AND('Mapa final'!$AD$12="Muy Alta",'Mapa final'!$AF$12="Catastrófico"),CONCATENATE("R2C",'Mapa final'!$S$12),"")</f>
        <v/>
      </c>
      <c r="AL25" s="52" t="str">
        <f>IF(AND('Mapa final'!$AD$12="Muy Alta",'Mapa final'!$AF$12="Catastrófico"),CONCATENATE("R2C",'Mapa final'!$S$12),"")</f>
        <v/>
      </c>
      <c r="AM25" s="53" t="str">
        <f>IF(AND('Mapa final'!$AD$12="Muy Alta",'Mapa final'!$AF$12="Catastrófico"),CONCATENATE("R2C",'Mapa final'!$S$12),"")</f>
        <v/>
      </c>
      <c r="AN25" s="70"/>
      <c r="AO25" s="343"/>
      <c r="AP25" s="344"/>
      <c r="AQ25" s="344"/>
      <c r="AR25" s="344"/>
      <c r="AS25" s="344"/>
      <c r="AT25" s="34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51"/>
      <c r="C26" s="251"/>
      <c r="D26" s="252"/>
      <c r="E26" s="346" t="s">
        <v>116</v>
      </c>
      <c r="F26" s="347"/>
      <c r="G26" s="347"/>
      <c r="H26" s="347"/>
      <c r="I26" s="382"/>
      <c r="J26" s="54" t="str">
        <f>IF(AND('Mapa final'!$AD$12="Alta",'Mapa final'!$AF$12="Leve"),CONCATENATE("R2C",'Mapa final'!$S$12),"")</f>
        <v/>
      </c>
      <c r="K26" s="55" t="str">
        <f>IF(AND('Mapa final'!$AD$12="Alta",'Mapa final'!$AF$12="Leve"),CONCATENATE("R2C",'Mapa final'!$S$12),"")</f>
        <v/>
      </c>
      <c r="L26" s="55" t="str">
        <f>IF(AND('Mapa final'!$AD$12="Alta",'Mapa final'!$AF$12="Leve"),CONCATENATE("R2C",'Mapa final'!$S$12),"")</f>
        <v/>
      </c>
      <c r="M26" s="55" t="str">
        <f>IF(AND('Mapa final'!$AD$12="Alta",'Mapa final'!$AF$12="Leve"),CONCATENATE("R2C",'Mapa final'!$S$12),"")</f>
        <v/>
      </c>
      <c r="N26" s="55" t="str">
        <f>IF(AND('Mapa final'!$AD$12="Alta",'Mapa final'!$AF$12="Leve"),CONCATENATE("R2C",'Mapa final'!$S$12),"")</f>
        <v/>
      </c>
      <c r="O26" s="56" t="str">
        <f>IF(AND('Mapa final'!$AD$12="Alta",'Mapa final'!$AF$12="Leve"),CONCATENATE("R2C",'Mapa final'!$S$12),"")</f>
        <v/>
      </c>
      <c r="P26" s="54" t="str">
        <f>IF(AND('Mapa final'!$AD$12="Alta",'Mapa final'!$AF$12="Leve"),CONCATENATE("R2C",'Mapa final'!$S$12),"")</f>
        <v/>
      </c>
      <c r="Q26" s="55" t="str">
        <f>IF(AND('Mapa final'!$AD$12="Alta",'Mapa final'!$AF$12="Leve"),CONCATENATE("R2C",'Mapa final'!$S$12),"")</f>
        <v/>
      </c>
      <c r="R26" s="55" t="str">
        <f>IF(AND('Mapa final'!$AD$12="Alta",'Mapa final'!$AF$12="Leve"),CONCATENATE("R2C",'Mapa final'!$S$12),"")</f>
        <v/>
      </c>
      <c r="S26" s="55" t="str">
        <f>IF(AND('Mapa final'!$AD$12="Alta",'Mapa final'!$AF$12="Leve"),CONCATENATE("R2C",'Mapa final'!$S$12),"")</f>
        <v/>
      </c>
      <c r="T26" s="55" t="str">
        <f>IF(AND('Mapa final'!$AD$12="Alta",'Mapa final'!$AF$12="Leve"),CONCATENATE("R2C",'Mapa final'!$S$12),"")</f>
        <v/>
      </c>
      <c r="U26" s="56" t="str">
        <f>IF(AND('Mapa final'!$AD$12="Alta",'Mapa final'!$AF$12="Leve"),CONCATENATE("R2C",'Mapa final'!$S$12),"")</f>
        <v/>
      </c>
      <c r="V26" s="54" t="str">
        <f>IF(AND('Mapa final'!$AD$12="Alta",'Mapa final'!$AF$12="Leve"),CONCATENATE("R2C",'Mapa final'!$S$12),"")</f>
        <v/>
      </c>
      <c r="W26" s="55" t="str">
        <f>IF(AND('Mapa final'!$AD$12="Alta",'Mapa final'!$AF$12="Leve"),CONCATENATE("R2C",'Mapa final'!$S$12),"")</f>
        <v/>
      </c>
      <c r="X26" s="55" t="str">
        <f>IF(AND('Mapa final'!$AD$12="Alta",'Mapa final'!$AF$12="Leve"),CONCATENATE("R2C",'Mapa final'!$S$12),"")</f>
        <v/>
      </c>
      <c r="Y26" s="55" t="str">
        <f>IF(AND('Mapa final'!$AD$12="Alta",'Mapa final'!$AF$12="Leve"),CONCATENATE("R2C",'Mapa final'!$S$12),"")</f>
        <v/>
      </c>
      <c r="Z26" s="55" t="str">
        <f>IF(AND('Mapa final'!$AD$12="Alta",'Mapa final'!$AF$12="Leve"),CONCATENATE("R2C",'Mapa final'!$S$12),"")</f>
        <v/>
      </c>
      <c r="AA26" s="56" t="str">
        <f>IF(AND('Mapa final'!$AD$12="Alta",'Mapa final'!$AF$12="Leve"),CONCATENATE("R2C",'Mapa final'!$S$12),"")</f>
        <v/>
      </c>
      <c r="AB26" s="38" t="str">
        <f>IF(AND('Mapa final'!$AD$12="Muy Alta",'Mapa final'!$AF$12="Leve"),CONCATENATE("R2C",'Mapa final'!$S$12),"")</f>
        <v/>
      </c>
      <c r="AC26" s="39" t="str">
        <f>IF(AND('Mapa final'!$AD$12="Muy Alta",'Mapa final'!$AF$12="Leve"),CONCATENATE("R2C",'Mapa final'!$S$12),"")</f>
        <v/>
      </c>
      <c r="AD26" s="39" t="str">
        <f>IF(AND('Mapa final'!$AD$12="Muy Alta",'Mapa final'!$AF$12="Leve"),CONCATENATE("R2C",'Mapa final'!$S$12),"")</f>
        <v/>
      </c>
      <c r="AE26" s="39" t="str">
        <f>IF(AND('Mapa final'!$AD$12="Muy Alta",'Mapa final'!$AF$12="Leve"),CONCATENATE("R2C",'Mapa final'!$S$12),"")</f>
        <v/>
      </c>
      <c r="AF26" s="39" t="str">
        <f>IF(AND('Mapa final'!$AD$12="Muy Alta",'Mapa final'!$AF$12="Leve"),CONCATENATE("R2C",'Mapa final'!$S$12),"")</f>
        <v/>
      </c>
      <c r="AG26" s="40" t="str">
        <f>IF(AND('Mapa final'!$AD$12="Muy Alta",'Mapa final'!$AF$12="Leve"),CONCATENATE("R2C",'Mapa final'!$S$12),"")</f>
        <v/>
      </c>
      <c r="AH26" s="41" t="str">
        <f>IF(AND('Mapa final'!$AD$12="Muy Alta",'Mapa final'!$AF$12="Catastrófico"),CONCATENATE("R2C",'Mapa final'!$S$12),"")</f>
        <v/>
      </c>
      <c r="AI26" s="42" t="str">
        <f>IF(AND('Mapa final'!$AD$12="Muy Alta",'Mapa final'!$AF$12="Catastrófico"),CONCATENATE("R2C",'Mapa final'!$S$12),"")</f>
        <v/>
      </c>
      <c r="AJ26" s="42" t="str">
        <f>IF(AND('Mapa final'!$AD$12="Muy Alta",'Mapa final'!$AF$12="Catastrófico"),CONCATENATE("R2C",'Mapa final'!$S$12),"")</f>
        <v/>
      </c>
      <c r="AK26" s="42" t="str">
        <f>IF(AND('Mapa final'!$AD$12="Muy Alta",'Mapa final'!$AF$12="Catastrófico"),CONCATENATE("R2C",'Mapa final'!$S$12),"")</f>
        <v/>
      </c>
      <c r="AL26" s="42" t="str">
        <f>IF(AND('Mapa final'!$AD$12="Muy Alta",'Mapa final'!$AF$12="Catastrófico"),CONCATENATE("R2C",'Mapa final'!$S$12),"")</f>
        <v/>
      </c>
      <c r="AM26" s="43" t="str">
        <f>IF(AND('Mapa final'!$AD$12="Muy Alta",'Mapa final'!$AF$12="Catastrófico"),CONCATENATE("R2C",'Mapa final'!$S$12),"")</f>
        <v/>
      </c>
      <c r="AN26" s="70"/>
      <c r="AO26" s="373" t="s">
        <v>80</v>
      </c>
      <c r="AP26" s="374"/>
      <c r="AQ26" s="374"/>
      <c r="AR26" s="374"/>
      <c r="AS26" s="374"/>
      <c r="AT26" s="375"/>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51"/>
      <c r="C27" s="251"/>
      <c r="D27" s="252"/>
      <c r="E27" s="348"/>
      <c r="F27" s="349"/>
      <c r="G27" s="349"/>
      <c r="H27" s="349"/>
      <c r="I27" s="383"/>
      <c r="J27" s="57" t="str">
        <f>IF(AND('Mapa final'!$AD$12="Alta",'Mapa final'!$AF$12="Leve"),CONCATENATE("R2C",'Mapa final'!$S$12),"")</f>
        <v/>
      </c>
      <c r="K27" s="153" t="str">
        <f>IF(AND('Mapa final'!$AD$12="Alta",'Mapa final'!$AF$12="Leve"),CONCATENATE("R2C",'Mapa final'!$S$12),"")</f>
        <v/>
      </c>
      <c r="L27" s="153" t="str">
        <f>IF(AND('Mapa final'!$AD$12="Alta",'Mapa final'!$AF$12="Leve"),CONCATENATE("R2C",'Mapa final'!$S$12),"")</f>
        <v/>
      </c>
      <c r="M27" s="153" t="str">
        <f>IF(AND('Mapa final'!$AD$12="Alta",'Mapa final'!$AF$12="Leve"),CONCATENATE("R2C",'Mapa final'!$S$12),"")</f>
        <v/>
      </c>
      <c r="N27" s="153" t="str">
        <f>IF(AND('Mapa final'!$AD$12="Alta",'Mapa final'!$AF$12="Leve"),CONCATENATE("R2C",'Mapa final'!$S$12),"")</f>
        <v/>
      </c>
      <c r="O27" s="58" t="str">
        <f>IF(AND('Mapa final'!$AD$12="Alta",'Mapa final'!$AF$12="Leve"),CONCATENATE("R2C",'Mapa final'!$S$12),"")</f>
        <v/>
      </c>
      <c r="P27" s="57" t="str">
        <f>IF(AND('Mapa final'!$AD$12="Alta",'Mapa final'!$AF$12="Leve"),CONCATENATE("R2C",'Mapa final'!$S$12),"")</f>
        <v/>
      </c>
      <c r="Q27" s="153" t="str">
        <f>IF(AND('Mapa final'!$AD$12="Alta",'Mapa final'!$AF$12="Leve"),CONCATENATE("R2C",'Mapa final'!$S$12),"")</f>
        <v/>
      </c>
      <c r="R27" s="153" t="str">
        <f>IF(AND('Mapa final'!$AD$12="Alta",'Mapa final'!$AF$12="Leve"),CONCATENATE("R2C",'Mapa final'!$S$12),"")</f>
        <v/>
      </c>
      <c r="S27" s="153" t="str">
        <f>IF(AND('Mapa final'!$AD$12="Alta",'Mapa final'!$AF$12="Leve"),CONCATENATE("R2C",'Mapa final'!$S$12),"")</f>
        <v/>
      </c>
      <c r="T27" s="153" t="str">
        <f>IF(AND('Mapa final'!$AD$12="Alta",'Mapa final'!$AF$12="Leve"),CONCATENATE("R2C",'Mapa final'!$S$12),"")</f>
        <v/>
      </c>
      <c r="U27" s="58" t="str">
        <f>IF(AND('Mapa final'!$AD$12="Alta",'Mapa final'!$AF$12="Leve"),CONCATENATE("R2C",'Mapa final'!$S$12),"")</f>
        <v/>
      </c>
      <c r="V27" s="57" t="str">
        <f>IF(AND('Mapa final'!$AD$12="Alta",'Mapa final'!$AF$12="Leve"),CONCATENATE("R2C",'Mapa final'!$S$12),"")</f>
        <v/>
      </c>
      <c r="W27" s="153" t="str">
        <f>IF(AND('Mapa final'!$AD$12="Alta",'Mapa final'!$AF$12="Leve"),CONCATENATE("R2C",'Mapa final'!$S$12),"")</f>
        <v/>
      </c>
      <c r="X27" s="153" t="str">
        <f>IF(AND('Mapa final'!$AD$12="Alta",'Mapa final'!$AF$12="Leve"),CONCATENATE("R2C",'Mapa final'!$S$12),"")</f>
        <v/>
      </c>
      <c r="Y27" s="153" t="str">
        <f>IF(AND('Mapa final'!$AD$12="Alta",'Mapa final'!$AF$12="Leve"),CONCATENATE("R2C",'Mapa final'!$S$12),"")</f>
        <v/>
      </c>
      <c r="Z27" s="153" t="str">
        <f>IF(AND('Mapa final'!$AD$12="Alta",'Mapa final'!$AF$12="Leve"),CONCATENATE("R2C",'Mapa final'!$S$12),"")</f>
        <v/>
      </c>
      <c r="AA27" s="58" t="str">
        <f>IF(AND('Mapa final'!$AD$12="Alta",'Mapa final'!$AF$12="Leve"),CONCATENATE("R2C",'Mapa final'!$S$12),"")</f>
        <v/>
      </c>
      <c r="AB27" s="44" t="str">
        <f>IF(AND('Mapa final'!$AD$12="Muy Alta",'Mapa final'!$AF$12="Leve"),CONCATENATE("R2C",'Mapa final'!$S$12),"")</f>
        <v/>
      </c>
      <c r="AC27" s="152" t="str">
        <f>IF(AND('Mapa final'!$AD$12="Muy Alta",'Mapa final'!$AF$12="Leve"),CONCATENATE("R2C",'Mapa final'!$S$12),"")</f>
        <v/>
      </c>
      <c r="AD27" s="152" t="str">
        <f>IF(AND('Mapa final'!$AD$12="Muy Alta",'Mapa final'!$AF$12="Leve"),CONCATENATE("R2C",'Mapa final'!$S$12),"")</f>
        <v/>
      </c>
      <c r="AE27" s="152" t="str">
        <f>IF(AND('Mapa final'!$AD$12="Muy Alta",'Mapa final'!$AF$12="Leve"),CONCATENATE("R2C",'Mapa final'!$S$12),"")</f>
        <v/>
      </c>
      <c r="AF27" s="152" t="str">
        <f>IF(AND('Mapa final'!$AD$12="Muy Alta",'Mapa final'!$AF$12="Leve"),CONCATENATE("R2C",'Mapa final'!$S$12),"")</f>
        <v/>
      </c>
      <c r="AG27" s="45" t="str">
        <f>IF(AND('Mapa final'!$AD$12="Muy Alta",'Mapa final'!$AF$12="Leve"),CONCATENATE("R2C",'Mapa final'!$S$12),"")</f>
        <v/>
      </c>
      <c r="AH27" s="46" t="str">
        <f>IF(AND('Mapa final'!$AD$12="Muy Alta",'Mapa final'!$AF$12="Catastrófico"),CONCATENATE("R2C",'Mapa final'!$S$12),"")</f>
        <v/>
      </c>
      <c r="AI27" s="154" t="str">
        <f>IF(AND('Mapa final'!$AD$12="Muy Alta",'Mapa final'!$AF$12="Catastrófico"),CONCATENATE("R2C",'Mapa final'!$S$12),"")</f>
        <v/>
      </c>
      <c r="AJ27" s="154" t="str">
        <f>IF(AND('Mapa final'!$AD$12="Muy Alta",'Mapa final'!$AF$12="Catastrófico"),CONCATENATE("R2C",'Mapa final'!$S$12),"")</f>
        <v/>
      </c>
      <c r="AK27" s="154" t="str">
        <f>IF(AND('Mapa final'!$AD$12="Muy Alta",'Mapa final'!$AF$12="Catastrófico"),CONCATENATE("R2C",'Mapa final'!$S$12),"")</f>
        <v/>
      </c>
      <c r="AL27" s="154" t="str">
        <f>IF(AND('Mapa final'!$AD$12="Muy Alta",'Mapa final'!$AF$12="Catastrófico"),CONCATENATE("R2C",'Mapa final'!$S$12),"")</f>
        <v/>
      </c>
      <c r="AM27" s="47" t="str">
        <f>IF(AND('Mapa final'!$AD$12="Muy Alta",'Mapa final'!$AF$12="Catastrófico"),CONCATENATE("R2C",'Mapa final'!$S$12),"")</f>
        <v/>
      </c>
      <c r="AN27" s="70"/>
      <c r="AO27" s="376"/>
      <c r="AP27" s="377"/>
      <c r="AQ27" s="377"/>
      <c r="AR27" s="377"/>
      <c r="AS27" s="377"/>
      <c r="AT27" s="378"/>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51"/>
      <c r="C28" s="251"/>
      <c r="D28" s="252"/>
      <c r="E28" s="350"/>
      <c r="F28" s="349"/>
      <c r="G28" s="349"/>
      <c r="H28" s="349"/>
      <c r="I28" s="383"/>
      <c r="J28" s="57" t="str">
        <f>IF(AND('Mapa final'!$AD$12="Alta",'Mapa final'!$AF$12="Leve"),CONCATENATE("R2C",'Mapa final'!$S$12),"")</f>
        <v/>
      </c>
      <c r="K28" s="153" t="str">
        <f>IF(AND('Mapa final'!$AD$12="Alta",'Mapa final'!$AF$12="Leve"),CONCATENATE("R2C",'Mapa final'!$S$12),"")</f>
        <v/>
      </c>
      <c r="L28" s="153" t="str">
        <f>IF(AND('Mapa final'!$AD$12="Alta",'Mapa final'!$AF$12="Leve"),CONCATENATE("R2C",'Mapa final'!$S$12),"")</f>
        <v/>
      </c>
      <c r="M28" s="153" t="str">
        <f>IF(AND('Mapa final'!$AD$12="Alta",'Mapa final'!$AF$12="Leve"),CONCATENATE("R2C",'Mapa final'!$S$12),"")</f>
        <v/>
      </c>
      <c r="N28" s="153" t="str">
        <f>IF(AND('Mapa final'!$AD$12="Alta",'Mapa final'!$AF$12="Leve"),CONCATENATE("R2C",'Mapa final'!$S$12),"")</f>
        <v/>
      </c>
      <c r="O28" s="58" t="str">
        <f>IF(AND('Mapa final'!$AD$12="Alta",'Mapa final'!$AF$12="Leve"),CONCATENATE("R2C",'Mapa final'!$S$12),"")</f>
        <v/>
      </c>
      <c r="P28" s="57" t="str">
        <f>IF(AND('Mapa final'!$AD$12="Alta",'Mapa final'!$AF$12="Leve"),CONCATENATE("R2C",'Mapa final'!$S$12),"")</f>
        <v/>
      </c>
      <c r="Q28" s="153" t="str">
        <f>IF(AND('Mapa final'!$AD$12="Alta",'Mapa final'!$AF$12="Leve"),CONCATENATE("R2C",'Mapa final'!$S$12),"")</f>
        <v/>
      </c>
      <c r="R28" s="153" t="str">
        <f>IF(AND('Mapa final'!$AD$12="Alta",'Mapa final'!$AF$12="Leve"),CONCATENATE("R2C",'Mapa final'!$S$12),"")</f>
        <v/>
      </c>
      <c r="S28" s="153" t="str">
        <f>IF(AND('Mapa final'!$AD$12="Alta",'Mapa final'!$AF$12="Leve"),CONCATENATE("R2C",'Mapa final'!$S$12),"")</f>
        <v/>
      </c>
      <c r="T28" s="153" t="str">
        <f>IF(AND('Mapa final'!$AD$12="Alta",'Mapa final'!$AF$12="Leve"),CONCATENATE("R2C",'Mapa final'!$S$12),"")</f>
        <v/>
      </c>
      <c r="U28" s="58" t="str">
        <f>IF(AND('Mapa final'!$AD$12="Alta",'Mapa final'!$AF$12="Leve"),CONCATENATE("R2C",'Mapa final'!$S$12),"")</f>
        <v/>
      </c>
      <c r="V28" s="57" t="str">
        <f>IF(AND('Mapa final'!$AD$12="Alta",'Mapa final'!$AF$12="Leve"),CONCATENATE("R2C",'Mapa final'!$S$12),"")</f>
        <v/>
      </c>
      <c r="W28" s="153" t="str">
        <f>IF(AND('Mapa final'!$AD$12="Alta",'Mapa final'!$AF$12="Leve"),CONCATENATE("R2C",'Mapa final'!$S$12),"")</f>
        <v/>
      </c>
      <c r="X28" s="153" t="str">
        <f>IF(AND('Mapa final'!$AD$12="Alta",'Mapa final'!$AF$12="Leve"),CONCATENATE("R2C",'Mapa final'!$S$12),"")</f>
        <v/>
      </c>
      <c r="Y28" s="153" t="str">
        <f>IF(AND('Mapa final'!$AD$12="Alta",'Mapa final'!$AF$12="Leve"),CONCATENATE("R2C",'Mapa final'!$S$12),"")</f>
        <v/>
      </c>
      <c r="Z28" s="153" t="str">
        <f>IF(AND('Mapa final'!$AD$12="Alta",'Mapa final'!$AF$12="Leve"),CONCATENATE("R2C",'Mapa final'!$S$12),"")</f>
        <v/>
      </c>
      <c r="AA28" s="58" t="str">
        <f>IF(AND('Mapa final'!$AD$12="Alta",'Mapa final'!$AF$12="Leve"),CONCATENATE("R2C",'Mapa final'!$S$12),"")</f>
        <v/>
      </c>
      <c r="AB28" s="44" t="str">
        <f>IF(AND('Mapa final'!$AD$12="Muy Alta",'Mapa final'!$AF$12="Leve"),CONCATENATE("R2C",'Mapa final'!$S$12),"")</f>
        <v/>
      </c>
      <c r="AC28" s="152" t="str">
        <f>IF(AND('Mapa final'!$AD$12="Muy Alta",'Mapa final'!$AF$12="Leve"),CONCATENATE("R2C",'Mapa final'!$S$12),"")</f>
        <v/>
      </c>
      <c r="AD28" s="152" t="str">
        <f>IF(AND('Mapa final'!$AD$12="Muy Alta",'Mapa final'!$AF$12="Leve"),CONCATENATE("R2C",'Mapa final'!$S$12),"")</f>
        <v/>
      </c>
      <c r="AE28" s="152" t="str">
        <f>IF(AND('Mapa final'!$AD$12="Muy Alta",'Mapa final'!$AF$12="Leve"),CONCATENATE("R2C",'Mapa final'!$S$12),"")</f>
        <v/>
      </c>
      <c r="AF28" s="152" t="str">
        <f>IF(AND('Mapa final'!$AD$12="Muy Alta",'Mapa final'!$AF$12="Leve"),CONCATENATE("R2C",'Mapa final'!$S$12),"")</f>
        <v/>
      </c>
      <c r="AG28" s="45" t="str">
        <f>IF(AND('Mapa final'!$AD$12="Muy Alta",'Mapa final'!$AF$12="Leve"),CONCATENATE("R2C",'Mapa final'!$S$12),"")</f>
        <v/>
      </c>
      <c r="AH28" s="46" t="str">
        <f>IF(AND('Mapa final'!$AD$12="Muy Alta",'Mapa final'!$AF$12="Catastrófico"),CONCATENATE("R2C",'Mapa final'!$S$12),"")</f>
        <v/>
      </c>
      <c r="AI28" s="154" t="str">
        <f>IF(AND('Mapa final'!$AD$12="Muy Alta",'Mapa final'!$AF$12="Catastrófico"),CONCATENATE("R2C",'Mapa final'!$S$12),"")</f>
        <v/>
      </c>
      <c r="AJ28" s="154" t="str">
        <f>IF(AND('Mapa final'!$AD$12="Muy Alta",'Mapa final'!$AF$12="Catastrófico"),CONCATENATE("R2C",'Mapa final'!$S$12),"")</f>
        <v/>
      </c>
      <c r="AK28" s="154" t="str">
        <f>IF(AND('Mapa final'!$AD$12="Muy Alta",'Mapa final'!$AF$12="Catastrófico"),CONCATENATE("R2C",'Mapa final'!$S$12),"")</f>
        <v/>
      </c>
      <c r="AL28" s="154" t="str">
        <f>IF(AND('Mapa final'!$AD$12="Muy Alta",'Mapa final'!$AF$12="Catastrófico"),CONCATENATE("R2C",'Mapa final'!$S$12),"")</f>
        <v/>
      </c>
      <c r="AM28" s="47" t="str">
        <f>IF(AND('Mapa final'!$AD$12="Muy Alta",'Mapa final'!$AF$12="Catastrófico"),CONCATENATE("R2C",'Mapa final'!$S$12),"")</f>
        <v/>
      </c>
      <c r="AN28" s="70"/>
      <c r="AO28" s="376"/>
      <c r="AP28" s="377"/>
      <c r="AQ28" s="377"/>
      <c r="AR28" s="377"/>
      <c r="AS28" s="377"/>
      <c r="AT28" s="378"/>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51"/>
      <c r="C29" s="251"/>
      <c r="D29" s="252"/>
      <c r="E29" s="350"/>
      <c r="F29" s="349"/>
      <c r="G29" s="349"/>
      <c r="H29" s="349"/>
      <c r="I29" s="383"/>
      <c r="J29" s="57" t="str">
        <f>IF(AND('Mapa final'!$AD$12="Alta",'Mapa final'!$AF$12="Leve"),CONCATENATE("R2C",'Mapa final'!$S$12),"")</f>
        <v/>
      </c>
      <c r="K29" s="153" t="str">
        <f>IF(AND('Mapa final'!$AD$12="Alta",'Mapa final'!$AF$12="Leve"),CONCATENATE("R2C",'Mapa final'!$S$12),"")</f>
        <v/>
      </c>
      <c r="L29" s="153" t="str">
        <f>IF(AND('Mapa final'!$AD$12="Alta",'Mapa final'!$AF$12="Leve"),CONCATENATE("R2C",'Mapa final'!$S$12),"")</f>
        <v/>
      </c>
      <c r="M29" s="153" t="str">
        <f>IF(AND('Mapa final'!$AD$12="Alta",'Mapa final'!$AF$12="Leve"),CONCATENATE("R2C",'Mapa final'!$S$12),"")</f>
        <v/>
      </c>
      <c r="N29" s="153" t="str">
        <f>IF(AND('Mapa final'!$AD$12="Alta",'Mapa final'!$AF$12="Leve"),CONCATENATE("R2C",'Mapa final'!$S$12),"")</f>
        <v/>
      </c>
      <c r="O29" s="58" t="str">
        <f>IF(AND('Mapa final'!$AD$12="Alta",'Mapa final'!$AF$12="Leve"),CONCATENATE("R2C",'Mapa final'!$S$12),"")</f>
        <v/>
      </c>
      <c r="P29" s="57" t="str">
        <f>IF(AND('Mapa final'!$AD$12="Alta",'Mapa final'!$AF$12="Leve"),CONCATENATE("R2C",'Mapa final'!$S$12),"")</f>
        <v/>
      </c>
      <c r="Q29" s="153" t="str">
        <f>IF(AND('Mapa final'!$AD$12="Alta",'Mapa final'!$AF$12="Leve"),CONCATENATE("R2C",'Mapa final'!$S$12),"")</f>
        <v/>
      </c>
      <c r="R29" s="153" t="str">
        <f>IF(AND('Mapa final'!$AD$12="Alta",'Mapa final'!$AF$12="Leve"),CONCATENATE("R2C",'Mapa final'!$S$12),"")</f>
        <v/>
      </c>
      <c r="S29" s="153" t="str">
        <f>IF(AND('Mapa final'!$AD$12="Alta",'Mapa final'!$AF$12="Leve"),CONCATENATE("R2C",'Mapa final'!$S$12),"")</f>
        <v/>
      </c>
      <c r="T29" s="153" t="str">
        <f>IF(AND('Mapa final'!$AD$12="Alta",'Mapa final'!$AF$12="Leve"),CONCATENATE("R2C",'Mapa final'!$S$12),"")</f>
        <v/>
      </c>
      <c r="U29" s="58" t="str">
        <f>IF(AND('Mapa final'!$AD$12="Alta",'Mapa final'!$AF$12="Leve"),CONCATENATE("R2C",'Mapa final'!$S$12),"")</f>
        <v/>
      </c>
      <c r="V29" s="57" t="str">
        <f>IF(AND('Mapa final'!$AD$12="Alta",'Mapa final'!$AF$12="Leve"),CONCATENATE("R2C",'Mapa final'!$S$12),"")</f>
        <v/>
      </c>
      <c r="W29" s="153" t="str">
        <f>IF(AND('Mapa final'!$AD$12="Alta",'Mapa final'!$AF$12="Leve"),CONCATENATE("R2C",'Mapa final'!$S$12),"")</f>
        <v/>
      </c>
      <c r="X29" s="153" t="str">
        <f>IF(AND('Mapa final'!$AD$12="Alta",'Mapa final'!$AF$12="Leve"),CONCATENATE("R2C",'Mapa final'!$S$12),"")</f>
        <v/>
      </c>
      <c r="Y29" s="153" t="str">
        <f>IF(AND('Mapa final'!$AD$12="Alta",'Mapa final'!$AF$12="Leve"),CONCATENATE("R2C",'Mapa final'!$S$12),"")</f>
        <v/>
      </c>
      <c r="Z29" s="153" t="str">
        <f>IF(AND('Mapa final'!$AD$12="Alta",'Mapa final'!$AF$12="Leve"),CONCATENATE("R2C",'Mapa final'!$S$12),"")</f>
        <v/>
      </c>
      <c r="AA29" s="58" t="str">
        <f>IF(AND('Mapa final'!$AD$12="Alta",'Mapa final'!$AF$12="Leve"),CONCATENATE("R2C",'Mapa final'!$S$12),"")</f>
        <v/>
      </c>
      <c r="AB29" s="44" t="str">
        <f>IF(AND('Mapa final'!$AD$12="Muy Alta",'Mapa final'!$AF$12="Leve"),CONCATENATE("R2C",'Mapa final'!$S$12),"")</f>
        <v/>
      </c>
      <c r="AC29" s="152" t="str">
        <f>IF(AND('Mapa final'!$AD$12="Muy Alta",'Mapa final'!$AF$12="Leve"),CONCATENATE("R2C",'Mapa final'!$S$12),"")</f>
        <v/>
      </c>
      <c r="AD29" s="152" t="str">
        <f>IF(AND('Mapa final'!$AD$12="Muy Alta",'Mapa final'!$AF$12="Leve"),CONCATENATE("R2C",'Mapa final'!$S$12),"")</f>
        <v/>
      </c>
      <c r="AE29" s="152" t="str">
        <f>IF(AND('Mapa final'!$AD$12="Muy Alta",'Mapa final'!$AF$12="Leve"),CONCATENATE("R2C",'Mapa final'!$S$12),"")</f>
        <v/>
      </c>
      <c r="AF29" s="152" t="str">
        <f>IF(AND('Mapa final'!$AD$12="Muy Alta",'Mapa final'!$AF$12="Leve"),CONCATENATE("R2C",'Mapa final'!$S$12),"")</f>
        <v/>
      </c>
      <c r="AG29" s="45" t="str">
        <f>IF(AND('Mapa final'!$AD$12="Muy Alta",'Mapa final'!$AF$12="Leve"),CONCATENATE("R2C",'Mapa final'!$S$12),"")</f>
        <v/>
      </c>
      <c r="AH29" s="46" t="str">
        <f>IF(AND('Mapa final'!$AD$12="Muy Alta",'Mapa final'!$AF$12="Catastrófico"),CONCATENATE("R2C",'Mapa final'!$S$12),"")</f>
        <v/>
      </c>
      <c r="AI29" s="154" t="str">
        <f>IF(AND('Mapa final'!$AD$12="Muy Alta",'Mapa final'!$AF$12="Catastrófico"),CONCATENATE("R2C",'Mapa final'!$S$12),"")</f>
        <v/>
      </c>
      <c r="AJ29" s="154" t="str">
        <f>IF(AND('Mapa final'!$AD$12="Muy Alta",'Mapa final'!$AF$12="Catastrófico"),CONCATENATE("R2C",'Mapa final'!$S$12),"")</f>
        <v/>
      </c>
      <c r="AK29" s="154" t="str">
        <f>IF(AND('Mapa final'!$AD$12="Muy Alta",'Mapa final'!$AF$12="Catastrófico"),CONCATENATE("R2C",'Mapa final'!$S$12),"")</f>
        <v/>
      </c>
      <c r="AL29" s="154" t="str">
        <f>IF(AND('Mapa final'!$AD$12="Muy Alta",'Mapa final'!$AF$12="Catastrófico"),CONCATENATE("R2C",'Mapa final'!$S$12),"")</f>
        <v/>
      </c>
      <c r="AM29" s="47" t="str">
        <f>IF(AND('Mapa final'!$AD$12="Muy Alta",'Mapa final'!$AF$12="Catastrófico"),CONCATENATE("R2C",'Mapa final'!$S$12),"")</f>
        <v/>
      </c>
      <c r="AN29" s="70"/>
      <c r="AO29" s="376"/>
      <c r="AP29" s="377"/>
      <c r="AQ29" s="377"/>
      <c r="AR29" s="377"/>
      <c r="AS29" s="377"/>
      <c r="AT29" s="378"/>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51"/>
      <c r="C30" s="251"/>
      <c r="D30" s="252"/>
      <c r="E30" s="350"/>
      <c r="F30" s="349"/>
      <c r="G30" s="349"/>
      <c r="H30" s="349"/>
      <c r="I30" s="383"/>
      <c r="J30" s="57" t="str">
        <f>IF(AND('Mapa final'!$AD$12="Alta",'Mapa final'!$AF$12="Leve"),CONCATENATE("R2C",'Mapa final'!$S$12),"")</f>
        <v/>
      </c>
      <c r="K30" s="153" t="str">
        <f>IF(AND('Mapa final'!$AD$12="Alta",'Mapa final'!$AF$12="Leve"),CONCATENATE("R2C",'Mapa final'!$S$12),"")</f>
        <v/>
      </c>
      <c r="L30" s="153" t="str">
        <f>IF(AND('Mapa final'!$AD$12="Alta",'Mapa final'!$AF$12="Leve"),CONCATENATE("R2C",'Mapa final'!$S$12),"")</f>
        <v/>
      </c>
      <c r="M30" s="153" t="str">
        <f>IF(AND('Mapa final'!$AD$12="Alta",'Mapa final'!$AF$12="Leve"),CONCATENATE("R2C",'Mapa final'!$S$12),"")</f>
        <v/>
      </c>
      <c r="N30" s="153" t="str">
        <f>IF(AND('Mapa final'!$AD$12="Alta",'Mapa final'!$AF$12="Leve"),CONCATENATE("R2C",'Mapa final'!$S$12),"")</f>
        <v/>
      </c>
      <c r="O30" s="58" t="str">
        <f>IF(AND('Mapa final'!$AD$12="Alta",'Mapa final'!$AF$12="Leve"),CONCATENATE("R2C",'Mapa final'!$S$12),"")</f>
        <v/>
      </c>
      <c r="P30" s="57" t="str">
        <f>IF(AND('Mapa final'!$AD$12="Alta",'Mapa final'!$AF$12="Leve"),CONCATENATE("R2C",'Mapa final'!$S$12),"")</f>
        <v/>
      </c>
      <c r="Q30" s="153" t="str">
        <f>IF(AND('Mapa final'!$AD$12="Alta",'Mapa final'!$AF$12="Leve"),CONCATENATE("R2C",'Mapa final'!$S$12),"")</f>
        <v/>
      </c>
      <c r="R30" s="153" t="str">
        <f>IF(AND('Mapa final'!$AD$12="Alta",'Mapa final'!$AF$12="Leve"),CONCATENATE("R2C",'Mapa final'!$S$12),"")</f>
        <v/>
      </c>
      <c r="S30" s="153" t="str">
        <f>IF(AND('Mapa final'!$AD$12="Alta",'Mapa final'!$AF$12="Leve"),CONCATENATE("R2C",'Mapa final'!$S$12),"")</f>
        <v/>
      </c>
      <c r="T30" s="153" t="str">
        <f>IF(AND('Mapa final'!$AD$12="Alta",'Mapa final'!$AF$12="Leve"),CONCATENATE("R2C",'Mapa final'!$S$12),"")</f>
        <v/>
      </c>
      <c r="U30" s="58" t="str">
        <f>IF(AND('Mapa final'!$AD$12="Alta",'Mapa final'!$AF$12="Leve"),CONCATENATE("R2C",'Mapa final'!$S$12),"")</f>
        <v/>
      </c>
      <c r="V30" s="57" t="str">
        <f>IF(AND('Mapa final'!$AD$12="Alta",'Mapa final'!$AF$12="Leve"),CONCATENATE("R2C",'Mapa final'!$S$12),"")</f>
        <v/>
      </c>
      <c r="W30" s="153" t="str">
        <f>IF(AND('Mapa final'!$AD$12="Alta",'Mapa final'!$AF$12="Leve"),CONCATENATE("R2C",'Mapa final'!$S$12),"")</f>
        <v/>
      </c>
      <c r="X30" s="153" t="str">
        <f>IF(AND('Mapa final'!$AD$12="Alta",'Mapa final'!$AF$12="Leve"),CONCATENATE("R2C",'Mapa final'!$S$12),"")</f>
        <v/>
      </c>
      <c r="Y30" s="153" t="str">
        <f>IF(AND('Mapa final'!$AD$12="Alta",'Mapa final'!$AF$12="Leve"),CONCATENATE("R2C",'Mapa final'!$S$12),"")</f>
        <v/>
      </c>
      <c r="Z30" s="153" t="str">
        <f>IF(AND('Mapa final'!$AD$12="Alta",'Mapa final'!$AF$12="Leve"),CONCATENATE("R2C",'Mapa final'!$S$12),"")</f>
        <v/>
      </c>
      <c r="AA30" s="58" t="str">
        <f>IF(AND('Mapa final'!$AD$12="Alta",'Mapa final'!$AF$12="Leve"),CONCATENATE("R2C",'Mapa final'!$S$12),"")</f>
        <v/>
      </c>
      <c r="AB30" s="44" t="str">
        <f>IF(AND('Mapa final'!$AD$12="Muy Alta",'Mapa final'!$AF$12="Leve"),CONCATENATE("R2C",'Mapa final'!$S$12),"")</f>
        <v/>
      </c>
      <c r="AC30" s="152" t="str">
        <f>IF(AND('Mapa final'!$AD$12="Muy Alta",'Mapa final'!$AF$12="Leve"),CONCATENATE("R2C",'Mapa final'!$S$12),"")</f>
        <v/>
      </c>
      <c r="AD30" s="152" t="str">
        <f>IF(AND('Mapa final'!$AD$12="Muy Alta",'Mapa final'!$AF$12="Leve"),CONCATENATE("R2C",'Mapa final'!$S$12),"")</f>
        <v/>
      </c>
      <c r="AE30" s="152" t="str">
        <f>IF(AND('Mapa final'!$AD$12="Muy Alta",'Mapa final'!$AF$12="Leve"),CONCATENATE("R2C",'Mapa final'!$S$12),"")</f>
        <v/>
      </c>
      <c r="AF30" s="152" t="str">
        <f>IF(AND('Mapa final'!$AD$12="Muy Alta",'Mapa final'!$AF$12="Leve"),CONCATENATE("R2C",'Mapa final'!$S$12),"")</f>
        <v/>
      </c>
      <c r="AG30" s="45" t="str">
        <f>IF(AND('Mapa final'!$AD$12="Muy Alta",'Mapa final'!$AF$12="Leve"),CONCATENATE("R2C",'Mapa final'!$S$12),"")</f>
        <v/>
      </c>
      <c r="AH30" s="46" t="str">
        <f>IF(AND('Mapa final'!$AD$12="Muy Alta",'Mapa final'!$AF$12="Catastrófico"),CONCATENATE("R2C",'Mapa final'!$S$12),"")</f>
        <v/>
      </c>
      <c r="AI30" s="154" t="str">
        <f>IF(AND('Mapa final'!$AD$12="Muy Alta",'Mapa final'!$AF$12="Catastrófico"),CONCATENATE("R2C",'Mapa final'!$S$12),"")</f>
        <v/>
      </c>
      <c r="AJ30" s="154" t="str">
        <f>IF(AND('Mapa final'!$AD$12="Muy Alta",'Mapa final'!$AF$12="Catastrófico"),CONCATENATE("R2C",'Mapa final'!$S$12),"")</f>
        <v/>
      </c>
      <c r="AK30" s="154" t="str">
        <f>IF(AND('Mapa final'!$AD$12="Muy Alta",'Mapa final'!$AF$12="Catastrófico"),CONCATENATE("R2C",'Mapa final'!$S$12),"")</f>
        <v/>
      </c>
      <c r="AL30" s="154" t="str">
        <f>IF(AND('Mapa final'!$AD$12="Muy Alta",'Mapa final'!$AF$12="Catastrófico"),CONCATENATE("R2C",'Mapa final'!$S$12),"")</f>
        <v/>
      </c>
      <c r="AM30" s="47" t="str">
        <f>IF(AND('Mapa final'!$AD$12="Muy Alta",'Mapa final'!$AF$12="Catastrófico"),CONCATENATE("R2C",'Mapa final'!$S$12),"")</f>
        <v/>
      </c>
      <c r="AN30" s="70"/>
      <c r="AO30" s="376"/>
      <c r="AP30" s="377"/>
      <c r="AQ30" s="377"/>
      <c r="AR30" s="377"/>
      <c r="AS30" s="377"/>
      <c r="AT30" s="378"/>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51"/>
      <c r="C31" s="251"/>
      <c r="D31" s="252"/>
      <c r="E31" s="350"/>
      <c r="F31" s="349"/>
      <c r="G31" s="349"/>
      <c r="H31" s="349"/>
      <c r="I31" s="383"/>
      <c r="J31" s="57" t="str">
        <f>IF(AND('Mapa final'!$AD$12="Alta",'Mapa final'!$AF$12="Leve"),CONCATENATE("R2C",'Mapa final'!$S$12),"")</f>
        <v/>
      </c>
      <c r="K31" s="153" t="str">
        <f>IF(AND('Mapa final'!$AD$12="Alta",'Mapa final'!$AF$12="Leve"),CONCATENATE("R2C",'Mapa final'!$S$12),"")</f>
        <v/>
      </c>
      <c r="L31" s="153" t="str">
        <f>IF(AND('Mapa final'!$AD$12="Alta",'Mapa final'!$AF$12="Leve"),CONCATENATE("R2C",'Mapa final'!$S$12),"")</f>
        <v/>
      </c>
      <c r="M31" s="153" t="str">
        <f>IF(AND('Mapa final'!$AD$12="Alta",'Mapa final'!$AF$12="Leve"),CONCATENATE("R2C",'Mapa final'!$S$12),"")</f>
        <v/>
      </c>
      <c r="N31" s="153" t="str">
        <f>IF(AND('Mapa final'!$AD$12="Alta",'Mapa final'!$AF$12="Leve"),CONCATENATE("R2C",'Mapa final'!$S$12),"")</f>
        <v/>
      </c>
      <c r="O31" s="58" t="str">
        <f>IF(AND('Mapa final'!$AD$12="Alta",'Mapa final'!$AF$12="Leve"),CONCATENATE("R2C",'Mapa final'!$S$12),"")</f>
        <v/>
      </c>
      <c r="P31" s="57" t="str">
        <f>IF(AND('Mapa final'!$AD$12="Alta",'Mapa final'!$AF$12="Leve"),CONCATENATE("R2C",'Mapa final'!$S$12),"")</f>
        <v/>
      </c>
      <c r="Q31" s="153" t="str">
        <f>IF(AND('Mapa final'!$AD$12="Alta",'Mapa final'!$AF$12="Leve"),CONCATENATE("R2C",'Mapa final'!$S$12),"")</f>
        <v/>
      </c>
      <c r="R31" s="153" t="str">
        <f>IF(AND('Mapa final'!$AD$12="Alta",'Mapa final'!$AF$12="Leve"),CONCATENATE("R2C",'Mapa final'!$S$12),"")</f>
        <v/>
      </c>
      <c r="S31" s="153" t="str">
        <f>IF(AND('Mapa final'!$AD$12="Alta",'Mapa final'!$AF$12="Leve"),CONCATENATE("R2C",'Mapa final'!$S$12),"")</f>
        <v/>
      </c>
      <c r="T31" s="153" t="str">
        <f>IF(AND('Mapa final'!$AD$12="Alta",'Mapa final'!$AF$12="Leve"),CONCATENATE("R2C",'Mapa final'!$S$12),"")</f>
        <v/>
      </c>
      <c r="U31" s="58" t="str">
        <f>IF(AND('Mapa final'!$AD$12="Alta",'Mapa final'!$AF$12="Leve"),CONCATENATE("R2C",'Mapa final'!$S$12),"")</f>
        <v/>
      </c>
      <c r="V31" s="57" t="str">
        <f>IF(AND('Mapa final'!$AD$12="Alta",'Mapa final'!$AF$12="Leve"),CONCATENATE("R2C",'Mapa final'!$S$12),"")</f>
        <v/>
      </c>
      <c r="W31" s="153" t="str">
        <f>IF(AND('Mapa final'!$AD$12="Alta",'Mapa final'!$AF$12="Leve"),CONCATENATE("R2C",'Mapa final'!$S$12),"")</f>
        <v/>
      </c>
      <c r="X31" s="153" t="str">
        <f>IF(AND('Mapa final'!$AD$12="Alta",'Mapa final'!$AF$12="Leve"),CONCATENATE("R2C",'Mapa final'!$S$12),"")</f>
        <v/>
      </c>
      <c r="Y31" s="153" t="str">
        <f>IF(AND('Mapa final'!$AD$12="Alta",'Mapa final'!$AF$12="Leve"),CONCATENATE("R2C",'Mapa final'!$S$12),"")</f>
        <v/>
      </c>
      <c r="Z31" s="153" t="str">
        <f>IF(AND('Mapa final'!$AD$12="Alta",'Mapa final'!$AF$12="Leve"),CONCATENATE("R2C",'Mapa final'!$S$12),"")</f>
        <v/>
      </c>
      <c r="AA31" s="58" t="str">
        <f>IF(AND('Mapa final'!$AD$12="Alta",'Mapa final'!$AF$12="Leve"),CONCATENATE("R2C",'Mapa final'!$S$12),"")</f>
        <v/>
      </c>
      <c r="AB31" s="44" t="str">
        <f>IF(AND('Mapa final'!$AD$12="Muy Alta",'Mapa final'!$AF$12="Leve"),CONCATENATE("R2C",'Mapa final'!$S$12),"")</f>
        <v/>
      </c>
      <c r="AC31" s="152" t="str">
        <f>IF(AND('Mapa final'!$AD$12="Muy Alta",'Mapa final'!$AF$12="Leve"),CONCATENATE("R2C",'Mapa final'!$S$12),"")</f>
        <v/>
      </c>
      <c r="AD31" s="152" t="str">
        <f>IF(AND('Mapa final'!$AD$12="Muy Alta",'Mapa final'!$AF$12="Leve"),CONCATENATE("R2C",'Mapa final'!$S$12),"")</f>
        <v/>
      </c>
      <c r="AE31" s="152" t="str">
        <f>IF(AND('Mapa final'!$AD$12="Muy Alta",'Mapa final'!$AF$12="Leve"),CONCATENATE("R2C",'Mapa final'!$S$12),"")</f>
        <v/>
      </c>
      <c r="AF31" s="152" t="str">
        <f>IF(AND('Mapa final'!$AD$12="Muy Alta",'Mapa final'!$AF$12="Leve"),CONCATENATE("R2C",'Mapa final'!$S$12),"")</f>
        <v/>
      </c>
      <c r="AG31" s="45" t="str">
        <f>IF(AND('Mapa final'!$AD$12="Muy Alta",'Mapa final'!$AF$12="Leve"),CONCATENATE("R2C",'Mapa final'!$S$12),"")</f>
        <v/>
      </c>
      <c r="AH31" s="46" t="str">
        <f>IF(AND('Mapa final'!$AD$12="Muy Alta",'Mapa final'!$AF$12="Catastrófico"),CONCATENATE("R2C",'Mapa final'!$S$12),"")</f>
        <v/>
      </c>
      <c r="AI31" s="154" t="str">
        <f>IF(AND('Mapa final'!$AD$12="Muy Alta",'Mapa final'!$AF$12="Catastrófico"),CONCATENATE("R2C",'Mapa final'!$S$12),"")</f>
        <v/>
      </c>
      <c r="AJ31" s="154" t="str">
        <f>IF(AND('Mapa final'!$AD$12="Muy Alta",'Mapa final'!$AF$12="Catastrófico"),CONCATENATE("R2C",'Mapa final'!$S$12),"")</f>
        <v/>
      </c>
      <c r="AK31" s="154" t="str">
        <f>IF(AND('Mapa final'!$AD$12="Muy Alta",'Mapa final'!$AF$12="Catastrófico"),CONCATENATE("R2C",'Mapa final'!$S$12),"")</f>
        <v/>
      </c>
      <c r="AL31" s="154" t="str">
        <f>IF(AND('Mapa final'!$AD$12="Muy Alta",'Mapa final'!$AF$12="Catastrófico"),CONCATENATE("R2C",'Mapa final'!$S$12),"")</f>
        <v/>
      </c>
      <c r="AM31" s="47" t="str">
        <f>IF(AND('Mapa final'!$AD$12="Muy Alta",'Mapa final'!$AF$12="Catastrófico"),CONCATENATE("R2C",'Mapa final'!$S$12),"")</f>
        <v/>
      </c>
      <c r="AN31" s="70"/>
      <c r="AO31" s="376"/>
      <c r="AP31" s="377"/>
      <c r="AQ31" s="377"/>
      <c r="AR31" s="377"/>
      <c r="AS31" s="377"/>
      <c r="AT31" s="378"/>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51"/>
      <c r="C32" s="251"/>
      <c r="D32" s="252"/>
      <c r="E32" s="350"/>
      <c r="F32" s="349"/>
      <c r="G32" s="349"/>
      <c r="H32" s="349"/>
      <c r="I32" s="383"/>
      <c r="J32" s="57" t="str">
        <f>IF(AND('Mapa final'!$AD$12="Alta",'Mapa final'!$AF$12="Leve"),CONCATENATE("R2C",'Mapa final'!$S$12),"")</f>
        <v/>
      </c>
      <c r="K32" s="153" t="str">
        <f>IF(AND('Mapa final'!$AD$12="Alta",'Mapa final'!$AF$12="Leve"),CONCATENATE("R2C",'Mapa final'!$S$12),"")</f>
        <v/>
      </c>
      <c r="L32" s="153" t="str">
        <f>IF(AND('Mapa final'!$AD$12="Alta",'Mapa final'!$AF$12="Leve"),CONCATENATE("R2C",'Mapa final'!$S$12),"")</f>
        <v/>
      </c>
      <c r="M32" s="153" t="str">
        <f>IF(AND('Mapa final'!$AD$12="Alta",'Mapa final'!$AF$12="Leve"),CONCATENATE("R2C",'Mapa final'!$S$12),"")</f>
        <v/>
      </c>
      <c r="N32" s="153" t="str">
        <f>IF(AND('Mapa final'!$AD$12="Alta",'Mapa final'!$AF$12="Leve"),CONCATENATE("R2C",'Mapa final'!$S$12),"")</f>
        <v/>
      </c>
      <c r="O32" s="58" t="str">
        <f>IF(AND('Mapa final'!$AD$12="Alta",'Mapa final'!$AF$12="Leve"),CONCATENATE("R2C",'Mapa final'!$S$12),"")</f>
        <v/>
      </c>
      <c r="P32" s="57" t="str">
        <f>IF(AND('Mapa final'!$AD$12="Alta",'Mapa final'!$AF$12="Leve"),CONCATENATE("R2C",'Mapa final'!$S$12),"")</f>
        <v/>
      </c>
      <c r="Q32" s="153" t="str">
        <f>IF(AND('Mapa final'!$AD$12="Alta",'Mapa final'!$AF$12="Leve"),CONCATENATE("R2C",'Mapa final'!$S$12),"")</f>
        <v/>
      </c>
      <c r="R32" s="153" t="str">
        <f>IF(AND('Mapa final'!$AD$12="Alta",'Mapa final'!$AF$12="Leve"),CONCATENATE("R2C",'Mapa final'!$S$12),"")</f>
        <v/>
      </c>
      <c r="S32" s="153" t="str">
        <f>IF(AND('Mapa final'!$AD$12="Alta",'Mapa final'!$AF$12="Leve"),CONCATENATE("R2C",'Mapa final'!$S$12),"")</f>
        <v/>
      </c>
      <c r="T32" s="153" t="str">
        <f>IF(AND('Mapa final'!$AD$12="Alta",'Mapa final'!$AF$12="Leve"),CONCATENATE("R2C",'Mapa final'!$S$12),"")</f>
        <v/>
      </c>
      <c r="U32" s="58" t="str">
        <f>IF(AND('Mapa final'!$AD$12="Alta",'Mapa final'!$AF$12="Leve"),CONCATENATE("R2C",'Mapa final'!$S$12),"")</f>
        <v/>
      </c>
      <c r="V32" s="57" t="str">
        <f>IF(AND('Mapa final'!$AD$12="Alta",'Mapa final'!$AF$12="Leve"),CONCATENATE("R2C",'Mapa final'!$S$12),"")</f>
        <v/>
      </c>
      <c r="W32" s="153" t="str">
        <f>IF(AND('Mapa final'!$AD$12="Alta",'Mapa final'!$AF$12="Leve"),CONCATENATE("R2C",'Mapa final'!$S$12),"")</f>
        <v/>
      </c>
      <c r="X32" s="153" t="str">
        <f>IF(AND('Mapa final'!$AD$12="Alta",'Mapa final'!$AF$12="Leve"),CONCATENATE("R2C",'Mapa final'!$S$12),"")</f>
        <v/>
      </c>
      <c r="Y32" s="153" t="str">
        <f>IF(AND('Mapa final'!$AD$12="Alta",'Mapa final'!$AF$12="Leve"),CONCATENATE("R2C",'Mapa final'!$S$12),"")</f>
        <v/>
      </c>
      <c r="Z32" s="153" t="str">
        <f>IF(AND('Mapa final'!$AD$12="Alta",'Mapa final'!$AF$12="Leve"),CONCATENATE("R2C",'Mapa final'!$S$12),"")</f>
        <v/>
      </c>
      <c r="AA32" s="58" t="str">
        <f>IF(AND('Mapa final'!$AD$12="Alta",'Mapa final'!$AF$12="Leve"),CONCATENATE("R2C",'Mapa final'!$S$12),"")</f>
        <v/>
      </c>
      <c r="AB32" s="44" t="str">
        <f>IF(AND('Mapa final'!$AD$12="Muy Alta",'Mapa final'!$AF$12="Leve"),CONCATENATE("R2C",'Mapa final'!$S$12),"")</f>
        <v/>
      </c>
      <c r="AC32" s="152" t="str">
        <f>IF(AND('Mapa final'!$AD$12="Muy Alta",'Mapa final'!$AF$12="Leve"),CONCATENATE("R2C",'Mapa final'!$S$12),"")</f>
        <v/>
      </c>
      <c r="AD32" s="152" t="str">
        <f>IF(AND('Mapa final'!$AD$12="Muy Alta",'Mapa final'!$AF$12="Leve"),CONCATENATE("R2C",'Mapa final'!$S$12),"")</f>
        <v/>
      </c>
      <c r="AE32" s="152" t="str">
        <f>IF(AND('Mapa final'!$AD$12="Muy Alta",'Mapa final'!$AF$12="Leve"),CONCATENATE("R2C",'Mapa final'!$S$12),"")</f>
        <v/>
      </c>
      <c r="AF32" s="152" t="str">
        <f>IF(AND('Mapa final'!$AD$12="Muy Alta",'Mapa final'!$AF$12="Leve"),CONCATENATE("R2C",'Mapa final'!$S$12),"")</f>
        <v/>
      </c>
      <c r="AG32" s="45" t="str">
        <f>IF(AND('Mapa final'!$AD$12="Muy Alta",'Mapa final'!$AF$12="Leve"),CONCATENATE("R2C",'Mapa final'!$S$12),"")</f>
        <v/>
      </c>
      <c r="AH32" s="46" t="str">
        <f>IF(AND('Mapa final'!$AD$12="Muy Alta",'Mapa final'!$AF$12="Catastrófico"),CONCATENATE("R2C",'Mapa final'!$S$12),"")</f>
        <v/>
      </c>
      <c r="AI32" s="154" t="str">
        <f>IF(AND('Mapa final'!$AD$12="Muy Alta",'Mapa final'!$AF$12="Catastrófico"),CONCATENATE("R2C",'Mapa final'!$S$12),"")</f>
        <v/>
      </c>
      <c r="AJ32" s="154" t="str">
        <f>IF(AND('Mapa final'!$AD$12="Muy Alta",'Mapa final'!$AF$12="Catastrófico"),CONCATENATE("R2C",'Mapa final'!$S$12),"")</f>
        <v/>
      </c>
      <c r="AK32" s="154" t="str">
        <f>IF(AND('Mapa final'!$AD$12="Muy Alta",'Mapa final'!$AF$12="Catastrófico"),CONCATENATE("R2C",'Mapa final'!$S$12),"")</f>
        <v/>
      </c>
      <c r="AL32" s="154" t="str">
        <f>IF(AND('Mapa final'!$AD$12="Muy Alta",'Mapa final'!$AF$12="Catastrófico"),CONCATENATE("R2C",'Mapa final'!$S$12),"")</f>
        <v/>
      </c>
      <c r="AM32" s="47" t="str">
        <f>IF(AND('Mapa final'!$AD$12="Muy Alta",'Mapa final'!$AF$12="Catastrófico"),CONCATENATE("R2C",'Mapa final'!$S$12),"")</f>
        <v/>
      </c>
      <c r="AN32" s="70"/>
      <c r="AO32" s="376"/>
      <c r="AP32" s="377"/>
      <c r="AQ32" s="377"/>
      <c r="AR32" s="377"/>
      <c r="AS32" s="377"/>
      <c r="AT32" s="378"/>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51"/>
      <c r="C33" s="251"/>
      <c r="D33" s="252"/>
      <c r="E33" s="350"/>
      <c r="F33" s="349"/>
      <c r="G33" s="349"/>
      <c r="H33" s="349"/>
      <c r="I33" s="383"/>
      <c r="J33" s="57" t="str">
        <f>IF(AND('Mapa final'!$AD$12="Alta",'Mapa final'!$AF$12="Leve"),CONCATENATE("R2C",'Mapa final'!$S$12),"")</f>
        <v/>
      </c>
      <c r="K33" s="153" t="str">
        <f>IF(AND('Mapa final'!$AD$12="Alta",'Mapa final'!$AF$12="Leve"),CONCATENATE("R2C",'Mapa final'!$S$12),"")</f>
        <v/>
      </c>
      <c r="L33" s="153" t="str">
        <f>IF(AND('Mapa final'!$AD$12="Alta",'Mapa final'!$AF$12="Leve"),CONCATENATE("R2C",'Mapa final'!$S$12),"")</f>
        <v/>
      </c>
      <c r="M33" s="153" t="str">
        <f>IF(AND('Mapa final'!$AD$12="Alta",'Mapa final'!$AF$12="Leve"),CONCATENATE("R2C",'Mapa final'!$S$12),"")</f>
        <v/>
      </c>
      <c r="N33" s="153" t="str">
        <f>IF(AND('Mapa final'!$AD$12="Alta",'Mapa final'!$AF$12="Leve"),CONCATENATE("R2C",'Mapa final'!$S$12),"")</f>
        <v/>
      </c>
      <c r="O33" s="58" t="str">
        <f>IF(AND('Mapa final'!$AD$12="Alta",'Mapa final'!$AF$12="Leve"),CONCATENATE("R2C",'Mapa final'!$S$12),"")</f>
        <v/>
      </c>
      <c r="P33" s="57" t="str">
        <f>IF(AND('Mapa final'!$AD$12="Alta",'Mapa final'!$AF$12="Leve"),CONCATENATE("R2C",'Mapa final'!$S$12),"")</f>
        <v/>
      </c>
      <c r="Q33" s="153" t="str">
        <f>IF(AND('Mapa final'!$AD$12="Alta",'Mapa final'!$AF$12="Leve"),CONCATENATE("R2C",'Mapa final'!$S$12),"")</f>
        <v/>
      </c>
      <c r="R33" s="153" t="str">
        <f>IF(AND('Mapa final'!$AD$12="Alta",'Mapa final'!$AF$12="Leve"),CONCATENATE("R2C",'Mapa final'!$S$12),"")</f>
        <v/>
      </c>
      <c r="S33" s="153" t="str">
        <f>IF(AND('Mapa final'!$AD$12="Alta",'Mapa final'!$AF$12="Leve"),CONCATENATE("R2C",'Mapa final'!$S$12),"")</f>
        <v/>
      </c>
      <c r="T33" s="153" t="str">
        <f>IF(AND('Mapa final'!$AD$12="Alta",'Mapa final'!$AF$12="Leve"),CONCATENATE("R2C",'Mapa final'!$S$12),"")</f>
        <v/>
      </c>
      <c r="U33" s="58" t="str">
        <f>IF(AND('Mapa final'!$AD$12="Alta",'Mapa final'!$AF$12="Leve"),CONCATENATE("R2C",'Mapa final'!$S$12),"")</f>
        <v/>
      </c>
      <c r="V33" s="57" t="str">
        <f>IF(AND('Mapa final'!$AD$12="Alta",'Mapa final'!$AF$12="Leve"),CONCATENATE("R2C",'Mapa final'!$S$12),"")</f>
        <v/>
      </c>
      <c r="W33" s="153" t="str">
        <f>IF(AND('Mapa final'!$AD$12="Alta",'Mapa final'!$AF$12="Leve"),CONCATENATE("R2C",'Mapa final'!$S$12),"")</f>
        <v/>
      </c>
      <c r="X33" s="153" t="str">
        <f>IF(AND('Mapa final'!$AD$12="Alta",'Mapa final'!$AF$12="Leve"),CONCATENATE("R2C",'Mapa final'!$S$12),"")</f>
        <v/>
      </c>
      <c r="Y33" s="153" t="str">
        <f>IF(AND('Mapa final'!$AD$12="Alta",'Mapa final'!$AF$12="Leve"),CONCATENATE("R2C",'Mapa final'!$S$12),"")</f>
        <v/>
      </c>
      <c r="Z33" s="153" t="str">
        <f>IF(AND('Mapa final'!$AD$12="Alta",'Mapa final'!$AF$12="Leve"),CONCATENATE("R2C",'Mapa final'!$S$12),"")</f>
        <v/>
      </c>
      <c r="AA33" s="58" t="str">
        <f>IF(AND('Mapa final'!$AD$12="Alta",'Mapa final'!$AF$12="Leve"),CONCATENATE("R2C",'Mapa final'!$S$12),"")</f>
        <v/>
      </c>
      <c r="AB33" s="44" t="str">
        <f>IF(AND('Mapa final'!$AD$12="Muy Alta",'Mapa final'!$AF$12="Leve"),CONCATENATE("R2C",'Mapa final'!$S$12),"")</f>
        <v/>
      </c>
      <c r="AC33" s="152" t="str">
        <f>IF(AND('Mapa final'!$AD$12="Muy Alta",'Mapa final'!$AF$12="Leve"),CONCATENATE("R2C",'Mapa final'!$S$12),"")</f>
        <v/>
      </c>
      <c r="AD33" s="152" t="str">
        <f>IF(AND('Mapa final'!$AD$12="Muy Alta",'Mapa final'!$AF$12="Leve"),CONCATENATE("R2C",'Mapa final'!$S$12),"")</f>
        <v/>
      </c>
      <c r="AE33" s="152" t="str">
        <f>IF(AND('Mapa final'!$AD$12="Muy Alta",'Mapa final'!$AF$12="Leve"),CONCATENATE("R2C",'Mapa final'!$S$12),"")</f>
        <v/>
      </c>
      <c r="AF33" s="152" t="str">
        <f>IF(AND('Mapa final'!$AD$12="Muy Alta",'Mapa final'!$AF$12="Leve"),CONCATENATE("R2C",'Mapa final'!$S$12),"")</f>
        <v/>
      </c>
      <c r="AG33" s="45" t="str">
        <f>IF(AND('Mapa final'!$AD$12="Muy Alta",'Mapa final'!$AF$12="Leve"),CONCATENATE("R2C",'Mapa final'!$S$12),"")</f>
        <v/>
      </c>
      <c r="AH33" s="46" t="str">
        <f>IF(AND('Mapa final'!$AD$12="Muy Alta",'Mapa final'!$AF$12="Catastrófico"),CONCATENATE("R2C",'Mapa final'!$S$12),"")</f>
        <v/>
      </c>
      <c r="AI33" s="154" t="str">
        <f>IF(AND('Mapa final'!$AD$12="Muy Alta",'Mapa final'!$AF$12="Catastrófico"),CONCATENATE("R2C",'Mapa final'!$S$12),"")</f>
        <v/>
      </c>
      <c r="AJ33" s="154" t="str">
        <f>IF(AND('Mapa final'!$AD$12="Muy Alta",'Mapa final'!$AF$12="Catastrófico"),CONCATENATE("R2C",'Mapa final'!$S$12),"")</f>
        <v/>
      </c>
      <c r="AK33" s="154" t="str">
        <f>IF(AND('Mapa final'!$AD$12="Muy Alta",'Mapa final'!$AF$12="Catastrófico"),CONCATENATE("R2C",'Mapa final'!$S$12),"")</f>
        <v/>
      </c>
      <c r="AL33" s="154" t="str">
        <f>IF(AND('Mapa final'!$AD$12="Muy Alta",'Mapa final'!$AF$12="Catastrófico"),CONCATENATE("R2C",'Mapa final'!$S$12),"")</f>
        <v/>
      </c>
      <c r="AM33" s="47" t="str">
        <f>IF(AND('Mapa final'!$AD$12="Muy Alta",'Mapa final'!$AF$12="Catastrófico"),CONCATENATE("R2C",'Mapa final'!$S$12),"")</f>
        <v/>
      </c>
      <c r="AN33" s="70"/>
      <c r="AO33" s="376"/>
      <c r="AP33" s="377"/>
      <c r="AQ33" s="377"/>
      <c r="AR33" s="377"/>
      <c r="AS33" s="377"/>
      <c r="AT33" s="378"/>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51"/>
      <c r="C34" s="251"/>
      <c r="D34" s="252"/>
      <c r="E34" s="350"/>
      <c r="F34" s="349"/>
      <c r="G34" s="349"/>
      <c r="H34" s="349"/>
      <c r="I34" s="383"/>
      <c r="J34" s="57" t="str">
        <f>IF(AND('Mapa final'!$AD$12="Alta",'Mapa final'!$AF$12="Leve"),CONCATENATE("R2C",'Mapa final'!$S$12),"")</f>
        <v/>
      </c>
      <c r="K34" s="153" t="str">
        <f>IF(AND('Mapa final'!$AD$12="Alta",'Mapa final'!$AF$12="Leve"),CONCATENATE("R2C",'Mapa final'!$S$12),"")</f>
        <v/>
      </c>
      <c r="L34" s="153" t="str">
        <f>IF(AND('Mapa final'!$AD$12="Alta",'Mapa final'!$AF$12="Leve"),CONCATENATE("R2C",'Mapa final'!$S$12),"")</f>
        <v/>
      </c>
      <c r="M34" s="153" t="str">
        <f>IF(AND('Mapa final'!$AD$12="Alta",'Mapa final'!$AF$12="Leve"),CONCATENATE("R2C",'Mapa final'!$S$12),"")</f>
        <v/>
      </c>
      <c r="N34" s="153" t="str">
        <f>IF(AND('Mapa final'!$AD$12="Alta",'Mapa final'!$AF$12="Leve"),CONCATENATE("R2C",'Mapa final'!$S$12),"")</f>
        <v/>
      </c>
      <c r="O34" s="58" t="str">
        <f>IF(AND('Mapa final'!$AD$12="Alta",'Mapa final'!$AF$12="Leve"),CONCATENATE("R2C",'Mapa final'!$S$12),"")</f>
        <v/>
      </c>
      <c r="P34" s="57" t="str">
        <f>IF(AND('Mapa final'!$AD$12="Alta",'Mapa final'!$AF$12="Leve"),CONCATENATE("R2C",'Mapa final'!$S$12),"")</f>
        <v/>
      </c>
      <c r="Q34" s="153" t="str">
        <f>IF(AND('Mapa final'!$AD$12="Alta",'Mapa final'!$AF$12="Leve"),CONCATENATE("R2C",'Mapa final'!$S$12),"")</f>
        <v/>
      </c>
      <c r="R34" s="153" t="str">
        <f>IF(AND('Mapa final'!$AD$12="Alta",'Mapa final'!$AF$12="Leve"),CONCATENATE("R2C",'Mapa final'!$S$12),"")</f>
        <v/>
      </c>
      <c r="S34" s="153" t="str">
        <f>IF(AND('Mapa final'!$AD$12="Alta",'Mapa final'!$AF$12="Leve"),CONCATENATE("R2C",'Mapa final'!$S$12),"")</f>
        <v/>
      </c>
      <c r="T34" s="153" t="str">
        <f>IF(AND('Mapa final'!$AD$12="Alta",'Mapa final'!$AF$12="Leve"),CONCATENATE("R2C",'Mapa final'!$S$12),"")</f>
        <v/>
      </c>
      <c r="U34" s="58" t="str">
        <f>IF(AND('Mapa final'!$AD$12="Alta",'Mapa final'!$AF$12="Leve"),CONCATENATE("R2C",'Mapa final'!$S$12),"")</f>
        <v/>
      </c>
      <c r="V34" s="57" t="str">
        <f>IF(AND('Mapa final'!$AD$12="Alta",'Mapa final'!$AF$12="Leve"),CONCATENATE("R2C",'Mapa final'!$S$12),"")</f>
        <v/>
      </c>
      <c r="W34" s="153" t="str">
        <f>IF(AND('Mapa final'!$AD$12="Alta",'Mapa final'!$AF$12="Leve"),CONCATENATE("R2C",'Mapa final'!$S$12),"")</f>
        <v/>
      </c>
      <c r="X34" s="153" t="str">
        <f>IF(AND('Mapa final'!$AD$12="Alta",'Mapa final'!$AF$12="Leve"),CONCATENATE("R2C",'Mapa final'!$S$12),"")</f>
        <v/>
      </c>
      <c r="Y34" s="153" t="str">
        <f>IF(AND('Mapa final'!$AD$12="Alta",'Mapa final'!$AF$12="Leve"),CONCATENATE("R2C",'Mapa final'!$S$12),"")</f>
        <v/>
      </c>
      <c r="Z34" s="153" t="str">
        <f>IF(AND('Mapa final'!$AD$12="Alta",'Mapa final'!$AF$12="Leve"),CONCATENATE("R2C",'Mapa final'!$S$12),"")</f>
        <v/>
      </c>
      <c r="AA34" s="58" t="str">
        <f>IF(AND('Mapa final'!$AD$12="Alta",'Mapa final'!$AF$12="Leve"),CONCATENATE("R2C",'Mapa final'!$S$12),"")</f>
        <v/>
      </c>
      <c r="AB34" s="44" t="str">
        <f>IF(AND('Mapa final'!$AD$12="Muy Alta",'Mapa final'!$AF$12="Leve"),CONCATENATE("R2C",'Mapa final'!$S$12),"")</f>
        <v/>
      </c>
      <c r="AC34" s="152" t="str">
        <f>IF(AND('Mapa final'!$AD$12="Muy Alta",'Mapa final'!$AF$12="Leve"),CONCATENATE("R2C",'Mapa final'!$S$12),"")</f>
        <v/>
      </c>
      <c r="AD34" s="152" t="str">
        <f>IF(AND('Mapa final'!$AD$12="Muy Alta",'Mapa final'!$AF$12="Leve"),CONCATENATE("R2C",'Mapa final'!$S$12),"")</f>
        <v/>
      </c>
      <c r="AE34" s="152" t="str">
        <f>IF(AND('Mapa final'!$AD$12="Muy Alta",'Mapa final'!$AF$12="Leve"),CONCATENATE("R2C",'Mapa final'!$S$12),"")</f>
        <v/>
      </c>
      <c r="AF34" s="152" t="str">
        <f>IF(AND('Mapa final'!$AD$12="Muy Alta",'Mapa final'!$AF$12="Leve"),CONCATENATE("R2C",'Mapa final'!$S$12),"")</f>
        <v/>
      </c>
      <c r="AG34" s="45" t="str">
        <f>IF(AND('Mapa final'!$AD$12="Muy Alta",'Mapa final'!$AF$12="Leve"),CONCATENATE("R2C",'Mapa final'!$S$12),"")</f>
        <v/>
      </c>
      <c r="AH34" s="46" t="str">
        <f>IF(AND('Mapa final'!$AD$12="Muy Alta",'Mapa final'!$AF$12="Catastrófico"),CONCATENATE("R2C",'Mapa final'!$S$12),"")</f>
        <v/>
      </c>
      <c r="AI34" s="154" t="str">
        <f>IF(AND('Mapa final'!$AD$12="Muy Alta",'Mapa final'!$AF$12="Catastrófico"),CONCATENATE("R2C",'Mapa final'!$S$12),"")</f>
        <v/>
      </c>
      <c r="AJ34" s="154" t="str">
        <f>IF(AND('Mapa final'!$AD$12="Muy Alta",'Mapa final'!$AF$12="Catastrófico"),CONCATENATE("R2C",'Mapa final'!$S$12),"")</f>
        <v/>
      </c>
      <c r="AK34" s="154" t="str">
        <f>IF(AND('Mapa final'!$AD$12="Muy Alta",'Mapa final'!$AF$12="Catastrófico"),CONCATENATE("R2C",'Mapa final'!$S$12),"")</f>
        <v/>
      </c>
      <c r="AL34" s="154" t="str">
        <f>IF(AND('Mapa final'!$AD$12="Muy Alta",'Mapa final'!$AF$12="Catastrófico"),CONCATENATE("R2C",'Mapa final'!$S$12),"")</f>
        <v/>
      </c>
      <c r="AM34" s="47" t="str">
        <f>IF(AND('Mapa final'!$AD$12="Muy Alta",'Mapa final'!$AF$12="Catastrófico"),CONCATENATE("R2C",'Mapa final'!$S$12),"")</f>
        <v/>
      </c>
      <c r="AN34" s="70"/>
      <c r="AO34" s="376"/>
      <c r="AP34" s="377"/>
      <c r="AQ34" s="377"/>
      <c r="AR34" s="377"/>
      <c r="AS34" s="377"/>
      <c r="AT34" s="378"/>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51"/>
      <c r="C35" s="251"/>
      <c r="D35" s="252"/>
      <c r="E35" s="351"/>
      <c r="F35" s="352"/>
      <c r="G35" s="352"/>
      <c r="H35" s="352"/>
      <c r="I35" s="384"/>
      <c r="J35" s="57" t="str">
        <f>IF(AND('Mapa final'!$AD$12="Alta",'Mapa final'!$AF$12="Leve"),CONCATENATE("R2C",'Mapa final'!$S$12),"")</f>
        <v/>
      </c>
      <c r="K35" s="153" t="str">
        <f>IF(AND('Mapa final'!$AD$12="Alta",'Mapa final'!$AF$12="Leve"),CONCATENATE("R2C",'Mapa final'!$S$12),"")</f>
        <v/>
      </c>
      <c r="L35" s="153" t="str">
        <f>IF(AND('Mapa final'!$AD$12="Alta",'Mapa final'!$AF$12="Leve"),CONCATENATE("R2C",'Mapa final'!$S$12),"")</f>
        <v/>
      </c>
      <c r="M35" s="153" t="str">
        <f>IF(AND('Mapa final'!$AD$12="Alta",'Mapa final'!$AF$12="Leve"),CONCATENATE("R2C",'Mapa final'!$S$12),"")</f>
        <v/>
      </c>
      <c r="N35" s="153" t="str">
        <f>IF(AND('Mapa final'!$AD$12="Alta",'Mapa final'!$AF$12="Leve"),CONCATENATE("R2C",'Mapa final'!$S$12),"")</f>
        <v/>
      </c>
      <c r="O35" s="58" t="str">
        <f>IF(AND('Mapa final'!$AD$12="Alta",'Mapa final'!$AF$12="Leve"),CONCATENATE("R2C",'Mapa final'!$S$12),"")</f>
        <v/>
      </c>
      <c r="P35" s="59" t="str">
        <f>IF(AND('Mapa final'!$AD$12="Alta",'Mapa final'!$AF$12="Leve"),CONCATENATE("R2C",'Mapa final'!$S$12),"")</f>
        <v/>
      </c>
      <c r="Q35" s="60" t="str">
        <f>IF(AND('Mapa final'!$AD$12="Alta",'Mapa final'!$AF$12="Leve"),CONCATENATE("R2C",'Mapa final'!$S$12),"")</f>
        <v/>
      </c>
      <c r="R35" s="60" t="str">
        <f>IF(AND('Mapa final'!$AD$12="Alta",'Mapa final'!$AF$12="Leve"),CONCATENATE("R2C",'Mapa final'!$S$12),"")</f>
        <v/>
      </c>
      <c r="S35" s="60" t="str">
        <f>IF(AND('Mapa final'!$AD$12="Alta",'Mapa final'!$AF$12="Leve"),CONCATENATE("R2C",'Mapa final'!$S$12),"")</f>
        <v/>
      </c>
      <c r="T35" s="60" t="str">
        <f>IF(AND('Mapa final'!$AD$12="Alta",'Mapa final'!$AF$12="Leve"),CONCATENATE("R2C",'Mapa final'!$S$12),"")</f>
        <v/>
      </c>
      <c r="U35" s="61" t="str">
        <f>IF(AND('Mapa final'!$AD$12="Alta",'Mapa final'!$AF$12="Leve"),CONCATENATE("R2C",'Mapa final'!$S$12),"")</f>
        <v/>
      </c>
      <c r="V35" s="59" t="str">
        <f>IF(AND('Mapa final'!$AD$12="Alta",'Mapa final'!$AF$12="Leve"),CONCATENATE("R2C",'Mapa final'!$S$12),"")</f>
        <v/>
      </c>
      <c r="W35" s="60" t="str">
        <f>IF(AND('Mapa final'!$AD$12="Alta",'Mapa final'!$AF$12="Leve"),CONCATENATE("R2C",'Mapa final'!$S$12),"")</f>
        <v/>
      </c>
      <c r="X35" s="60" t="str">
        <f>IF(AND('Mapa final'!$AD$12="Alta",'Mapa final'!$AF$12="Leve"),CONCATENATE("R2C",'Mapa final'!$S$12),"")</f>
        <v/>
      </c>
      <c r="Y35" s="60" t="str">
        <f>IF(AND('Mapa final'!$AD$12="Alta",'Mapa final'!$AF$12="Leve"),CONCATENATE("R2C",'Mapa final'!$S$12),"")</f>
        <v/>
      </c>
      <c r="Z35" s="60" t="str">
        <f>IF(AND('Mapa final'!$AD$12="Alta",'Mapa final'!$AF$12="Leve"),CONCATENATE("R2C",'Mapa final'!$S$12),"")</f>
        <v/>
      </c>
      <c r="AA35" s="61" t="str">
        <f>IF(AND('Mapa final'!$AD$12="Alta",'Mapa final'!$AF$12="Leve"),CONCATENATE("R2C",'Mapa final'!$S$12),"")</f>
        <v/>
      </c>
      <c r="AB35" s="48" t="str">
        <f>IF(AND('Mapa final'!$AD$12="Muy Alta",'Mapa final'!$AF$12="Leve"),CONCATENATE("R2C",'Mapa final'!$S$12),"")</f>
        <v/>
      </c>
      <c r="AC35" s="49" t="str">
        <f>IF(AND('Mapa final'!$AD$12="Muy Alta",'Mapa final'!$AF$12="Leve"),CONCATENATE("R2C",'Mapa final'!$S$12),"")</f>
        <v/>
      </c>
      <c r="AD35" s="49" t="str">
        <f>IF(AND('Mapa final'!$AD$12="Muy Alta",'Mapa final'!$AF$12="Leve"),CONCATENATE("R2C",'Mapa final'!$S$12),"")</f>
        <v/>
      </c>
      <c r="AE35" s="49" t="str">
        <f>IF(AND('Mapa final'!$AD$12="Muy Alta",'Mapa final'!$AF$12="Leve"),CONCATENATE("R2C",'Mapa final'!$S$12),"")</f>
        <v/>
      </c>
      <c r="AF35" s="49" t="str">
        <f>IF(AND('Mapa final'!$AD$12="Muy Alta",'Mapa final'!$AF$12="Leve"),CONCATENATE("R2C",'Mapa final'!$S$12),"")</f>
        <v/>
      </c>
      <c r="AG35" s="50" t="str">
        <f>IF(AND('Mapa final'!$AD$12="Muy Alta",'Mapa final'!$AF$12="Leve"),CONCATENATE("R2C",'Mapa final'!$S$12),"")</f>
        <v/>
      </c>
      <c r="AH35" s="51" t="str">
        <f>IF(AND('Mapa final'!$AD$12="Muy Alta",'Mapa final'!$AF$12="Catastrófico"),CONCATENATE("R2C",'Mapa final'!$S$12),"")</f>
        <v/>
      </c>
      <c r="AI35" s="52" t="str">
        <f>IF(AND('Mapa final'!$AD$12="Muy Alta",'Mapa final'!$AF$12="Catastrófico"),CONCATENATE("R2C",'Mapa final'!$S$12),"")</f>
        <v/>
      </c>
      <c r="AJ35" s="52" t="str">
        <f>IF(AND('Mapa final'!$AD$12="Muy Alta",'Mapa final'!$AF$12="Catastrófico"),CONCATENATE("R2C",'Mapa final'!$S$12),"")</f>
        <v/>
      </c>
      <c r="AK35" s="52" t="str">
        <f>IF(AND('Mapa final'!$AD$12="Muy Alta",'Mapa final'!$AF$12="Catastrófico"),CONCATENATE("R2C",'Mapa final'!$S$12),"")</f>
        <v/>
      </c>
      <c r="AL35" s="52" t="str">
        <f>IF(AND('Mapa final'!$AD$12="Muy Alta",'Mapa final'!$AF$12="Catastrófico"),CONCATENATE("R2C",'Mapa final'!$S$12),"")</f>
        <v/>
      </c>
      <c r="AM35" s="53" t="str">
        <f>IF(AND('Mapa final'!$AD$12="Muy Alta",'Mapa final'!$AF$12="Catastrófico"),CONCATENATE("R2C",'Mapa final'!$S$12),"")</f>
        <v/>
      </c>
      <c r="AN35" s="70"/>
      <c r="AO35" s="379"/>
      <c r="AP35" s="380"/>
      <c r="AQ35" s="380"/>
      <c r="AR35" s="380"/>
      <c r="AS35" s="380"/>
      <c r="AT35" s="381"/>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51"/>
      <c r="C36" s="251"/>
      <c r="D36" s="252"/>
      <c r="E36" s="346" t="s">
        <v>113</v>
      </c>
      <c r="F36" s="347"/>
      <c r="G36" s="347"/>
      <c r="H36" s="347"/>
      <c r="I36" s="347"/>
      <c r="J36" s="62" t="str">
        <f>IF(AND('Mapa final'!$AD$12="Baja",'Mapa final'!$AF$12="Leve"),CONCATENATE("R2C",'Mapa final'!$S$12),"")</f>
        <v/>
      </c>
      <c r="K36" s="63" t="str">
        <f>IF(AND('Mapa final'!$AD$12="Baja",'Mapa final'!$AF$12="Leve"),CONCATENATE("R2C",'Mapa final'!$S$12),"")</f>
        <v/>
      </c>
      <c r="L36" s="63" t="str">
        <f>IF(AND('Mapa final'!$AD$12="Baja",'Mapa final'!$AF$12="Leve"),CONCATENATE("R2C",'Mapa final'!$S$12),"")</f>
        <v/>
      </c>
      <c r="M36" s="63" t="str">
        <f>IF(AND('Mapa final'!$AD$12="Baja",'Mapa final'!$AF$12="Leve"),CONCATENATE("R2C",'Mapa final'!$S$12),"")</f>
        <v/>
      </c>
      <c r="N36" s="63" t="str">
        <f>IF(AND('Mapa final'!$AD$12="Baja",'Mapa final'!$AF$12="Leve"),CONCATENATE("R2C",'Mapa final'!$S$12),"")</f>
        <v/>
      </c>
      <c r="O36" s="64" t="str">
        <f>IF(AND('Mapa final'!$AD$12="Baja",'Mapa final'!$AF$12="Leve"),CONCATENATE("R2C",'Mapa final'!$S$12),"")</f>
        <v/>
      </c>
      <c r="P36" s="55" t="str">
        <f>IF(AND('Mapa final'!$AD$12="Alta",'Mapa final'!$AF$12="Leve"),CONCATENATE("R2C",'Mapa final'!$S$12),"")</f>
        <v/>
      </c>
      <c r="Q36" s="55" t="str">
        <f>IF(AND('Mapa final'!$AD$12="Alta",'Mapa final'!$AF$12="Leve"),CONCATENATE("R2C",'Mapa final'!$S$12),"")</f>
        <v/>
      </c>
      <c r="R36" s="55" t="str">
        <f>IF(AND('Mapa final'!$AD$12="Alta",'Mapa final'!$AF$12="Leve"),CONCATENATE("R2C",'Mapa final'!$S$12),"")</f>
        <v/>
      </c>
      <c r="S36" s="55" t="str">
        <f>IF(AND('Mapa final'!$AD$12="Alta",'Mapa final'!$AF$12="Leve"),CONCATENATE("R2C",'Mapa final'!$S$12),"")</f>
        <v/>
      </c>
      <c r="T36" s="55" t="str">
        <f>IF(AND('Mapa final'!$AD$12="Alta",'Mapa final'!$AF$12="Leve"),CONCATENATE("R2C",'Mapa final'!$S$12),"")</f>
        <v/>
      </c>
      <c r="U36" s="56" t="str">
        <f>IF(AND('Mapa final'!$AD$12="Alta",'Mapa final'!$AF$12="Leve"),CONCATENATE("R2C",'Mapa final'!$S$12),"")</f>
        <v/>
      </c>
      <c r="V36" s="54" t="str">
        <f>IF(AND('Mapa final'!$AD$12="Alta",'Mapa final'!$AF$12="Leve"),CONCATENATE("R2C",'Mapa final'!$S$12),"")</f>
        <v/>
      </c>
      <c r="W36" s="55" t="str">
        <f>IF(AND('Mapa final'!$AD$12="Alta",'Mapa final'!$AF$12="Leve"),CONCATENATE("R2C",'Mapa final'!$S$12),"")</f>
        <v/>
      </c>
      <c r="X36" s="55" t="str">
        <f>IF(AND('Mapa final'!$AD$12="Alta",'Mapa final'!$AF$12="Leve"),CONCATENATE("R2C",'Mapa final'!$S$12),"")</f>
        <v/>
      </c>
      <c r="Y36" s="55" t="str">
        <f>IF(AND('Mapa final'!$AD$12="Alta",'Mapa final'!$AF$12="Leve"),CONCATENATE("R2C",'Mapa final'!$S$12),"")</f>
        <v/>
      </c>
      <c r="Z36" s="55" t="str">
        <f>IF(AND('Mapa final'!$AD$12="Alta",'Mapa final'!$AF$12="Leve"),CONCATENATE("R2C",'Mapa final'!$S$12),"")</f>
        <v/>
      </c>
      <c r="AA36" s="56" t="str">
        <f>IF(AND('Mapa final'!$AD$12="Alta",'Mapa final'!$AF$12="Leve"),CONCATENATE("R2C",'Mapa final'!$S$12),"")</f>
        <v/>
      </c>
      <c r="AB36" s="38" t="str">
        <f>IF(AND('Mapa final'!$AD$12="Muy Alta",'Mapa final'!$AF$12="Leve"),CONCATENATE("R2C",'Mapa final'!$S$12),"")</f>
        <v/>
      </c>
      <c r="AC36" s="39" t="str">
        <f>IF(AND('Mapa final'!$AD$12="Muy Alta",'Mapa final'!$AF$12="Leve"),CONCATENATE("R2C",'Mapa final'!$S$12),"")</f>
        <v/>
      </c>
      <c r="AD36" s="39" t="str">
        <f>IF(AND('Mapa final'!$AD$12="Muy Alta",'Mapa final'!$AF$12="Leve"),CONCATENATE("R2C",'Mapa final'!$S$12),"")</f>
        <v/>
      </c>
      <c r="AE36" s="39" t="str">
        <f>IF(AND('Mapa final'!$AD$12="Muy Alta",'Mapa final'!$AF$12="Leve"),CONCATENATE("R2C",'Mapa final'!$S$12),"")</f>
        <v/>
      </c>
      <c r="AF36" s="39" t="str">
        <f>IF(AND('Mapa final'!$AD$12="Muy Alta",'Mapa final'!$AF$12="Leve"),CONCATENATE("R2C",'Mapa final'!$S$12),"")</f>
        <v/>
      </c>
      <c r="AG36" s="40" t="str">
        <f>IF(AND('Mapa final'!$AD$12="Muy Alta",'Mapa final'!$AF$12="Leve"),CONCATENATE("R2C",'Mapa final'!$S$12),"")</f>
        <v/>
      </c>
      <c r="AH36" s="41" t="str">
        <f>IF(AND('Mapa final'!$AD$12="Muy Alta",'Mapa final'!$AF$12="Catastrófico"),CONCATENATE("R2C",'Mapa final'!$S$12),"")</f>
        <v/>
      </c>
      <c r="AI36" s="42" t="str">
        <f>IF(AND('Mapa final'!$AD$12="Muy Alta",'Mapa final'!$AF$12="Catastrófico"),CONCATENATE("R2C",'Mapa final'!$S$12),"")</f>
        <v/>
      </c>
      <c r="AJ36" s="42" t="str">
        <f>IF(AND('Mapa final'!$AD$12="Muy Alta",'Mapa final'!$AF$12="Catastrófico"),CONCATENATE("R2C",'Mapa final'!$S$12),"")</f>
        <v/>
      </c>
      <c r="AK36" s="42" t="str">
        <f>IF(AND('Mapa final'!$AD$12="Muy Alta",'Mapa final'!$AF$12="Catastrófico"),CONCATENATE("R2C",'Mapa final'!$S$12),"")</f>
        <v/>
      </c>
      <c r="AL36" s="42" t="str">
        <f>IF(AND('Mapa final'!$AD$12="Muy Alta",'Mapa final'!$AF$12="Catastrófico"),CONCATENATE("R2C",'Mapa final'!$S$12),"")</f>
        <v/>
      </c>
      <c r="AM36" s="43" t="str">
        <f>IF(AND('Mapa final'!$AD$12="Muy Alta",'Mapa final'!$AF$12="Catastrófico"),CONCATENATE("R2C",'Mapa final'!$S$12),"")</f>
        <v/>
      </c>
      <c r="AN36" s="70"/>
      <c r="AO36" s="364" t="s">
        <v>81</v>
      </c>
      <c r="AP36" s="365"/>
      <c r="AQ36" s="365"/>
      <c r="AR36" s="365"/>
      <c r="AS36" s="365"/>
      <c r="AT36" s="366"/>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51"/>
      <c r="C37" s="251"/>
      <c r="D37" s="252"/>
      <c r="E37" s="348"/>
      <c r="F37" s="349"/>
      <c r="G37" s="349"/>
      <c r="H37" s="349"/>
      <c r="I37" s="349"/>
      <c r="J37" s="65" t="str">
        <f>IF(AND('Mapa final'!$AD$12="Baja",'Mapa final'!$AF$12="Leve"),CONCATENATE("R2C",'Mapa final'!$S$12),"")</f>
        <v/>
      </c>
      <c r="K37" s="155" t="str">
        <f>IF(AND('Mapa final'!$AD$12="Baja",'Mapa final'!$AF$12="Leve"),CONCATENATE("R2C",'Mapa final'!$S$12),"")</f>
        <v/>
      </c>
      <c r="L37" s="155" t="str">
        <f>IF(AND('Mapa final'!$AD$12="Baja",'Mapa final'!$AF$12="Leve"),CONCATENATE("R2C",'Mapa final'!$S$12),"")</f>
        <v/>
      </c>
      <c r="M37" s="155" t="str">
        <f>IF(AND('Mapa final'!$AD$12="Baja",'Mapa final'!$AF$12="Leve"),CONCATENATE("R2C",'Mapa final'!$S$12),"")</f>
        <v/>
      </c>
      <c r="N37" s="155" t="str">
        <f>IF(AND('Mapa final'!$AD$12="Baja",'Mapa final'!$AF$12="Leve"),CONCATENATE("R2C",'Mapa final'!$S$12),"")</f>
        <v/>
      </c>
      <c r="O37" s="66" t="str">
        <f>IF(AND('Mapa final'!$AD$12="Baja",'Mapa final'!$AF$12="Leve"),CONCATENATE("R2C",'Mapa final'!$S$12),"")</f>
        <v/>
      </c>
      <c r="P37" s="153" t="str">
        <f>IF(AND('Mapa final'!$AD$12="Alta",'Mapa final'!$AF$12="Leve"),CONCATENATE("R2C",'Mapa final'!$S$12),"")</f>
        <v/>
      </c>
      <c r="Q37" s="153" t="str">
        <f>IF(AND('Mapa final'!$AD$12="Alta",'Mapa final'!$AF$12="Leve"),CONCATENATE("R2C",'Mapa final'!$S$12),"")</f>
        <v/>
      </c>
      <c r="R37" s="153" t="str">
        <f>IF(AND('Mapa final'!$AD$12="Alta",'Mapa final'!$AF$12="Leve"),CONCATENATE("R2C",'Mapa final'!$S$12),"")</f>
        <v/>
      </c>
      <c r="S37" s="153" t="str">
        <f>IF(AND('Mapa final'!$AD$12="Alta",'Mapa final'!$AF$12="Leve"),CONCATENATE("R2C",'Mapa final'!$S$12),"")</f>
        <v/>
      </c>
      <c r="T37" s="153" t="str">
        <f>IF(AND('Mapa final'!$AD$12="Alta",'Mapa final'!$AF$12="Leve"),CONCATENATE("R2C",'Mapa final'!$S$12),"")</f>
        <v/>
      </c>
      <c r="U37" s="58" t="str">
        <f>IF(AND('Mapa final'!$AD$12="Alta",'Mapa final'!$AF$12="Leve"),CONCATENATE("R2C",'Mapa final'!$S$12),"")</f>
        <v/>
      </c>
      <c r="V37" s="57" t="str">
        <f>IF(AND('Mapa final'!$AD$12="Alta",'Mapa final'!$AF$12="Leve"),CONCATENATE("R2C",'Mapa final'!$S$12),"")</f>
        <v/>
      </c>
      <c r="W37" s="153" t="str">
        <f>IF(AND('Mapa final'!$AD$12="Alta",'Mapa final'!$AF$12="Leve"),CONCATENATE("R2C",'Mapa final'!$S$12),"")</f>
        <v/>
      </c>
      <c r="X37" s="153" t="str">
        <f>IF(AND('Mapa final'!$AD$12="Alta",'Mapa final'!$AF$12="Leve"),CONCATENATE("R2C",'Mapa final'!$S$12),"")</f>
        <v/>
      </c>
      <c r="Y37" s="153" t="str">
        <f>IF(AND('Mapa final'!$AD$12="Alta",'Mapa final'!$AF$12="Leve"),CONCATENATE("R2C",'Mapa final'!$S$12),"")</f>
        <v/>
      </c>
      <c r="Z37" s="153" t="str">
        <f>IF(AND('Mapa final'!$AD$12="Baja",'Mapa final'!$AF$12="moderado"),CONCATENATE("R1C",'Mapa final'!$S$12),"")</f>
        <v>R1C1</v>
      </c>
      <c r="AA37" s="58" t="str">
        <f>IF(AND('Mapa final'!$AD$12="Alta",'Mapa final'!$AF$12="Leve"),CONCATENATE("R2C",'Mapa final'!$S$12),"")</f>
        <v/>
      </c>
      <c r="AB37" s="44" t="str">
        <f>IF(AND('Mapa final'!$AD$12="Muy Alta",'Mapa final'!$AF$12="Leve"),CONCATENATE("R2C",'Mapa final'!$S$12),"")</f>
        <v/>
      </c>
      <c r="AC37" s="152" t="str">
        <f>IF(AND('Mapa final'!$AD$12="Muy Alta",'Mapa final'!$AF$12="Leve"),CONCATENATE("R2C",'Mapa final'!$S$12),"")</f>
        <v/>
      </c>
      <c r="AD37" s="152" t="str">
        <f>IF(AND('Mapa final'!$AD$12="Muy Alta",'Mapa final'!$AF$12="Leve"),CONCATENATE("R2C",'Mapa final'!$S$12),"")</f>
        <v/>
      </c>
      <c r="AE37" s="152" t="str">
        <f>IF(AND('Mapa final'!$AD$12="Muy Alta",'Mapa final'!$AF$12="Leve"),CONCATENATE("R2C",'Mapa final'!$S$12),"")</f>
        <v/>
      </c>
      <c r="AF37" s="152" t="str">
        <f>IF(AND('Mapa final'!$AD$12="Muy Alta",'Mapa final'!$AF$12="Leve"),CONCATENATE("R2C",'Mapa final'!$S$12),"")</f>
        <v/>
      </c>
      <c r="AG37" s="45" t="str">
        <f>IF(AND('Mapa final'!$AD$12="Muy Alta",'Mapa final'!$AF$12="Leve"),CONCATENATE("R2C",'Mapa final'!$S$12),"")</f>
        <v/>
      </c>
      <c r="AH37" s="46" t="str">
        <f>IF(AND('Mapa final'!$AD$12="Muy Alta",'Mapa final'!$AF$12="Catastrófico"),CONCATENATE("R2C",'Mapa final'!$S$12),"")</f>
        <v/>
      </c>
      <c r="AI37" s="154" t="str">
        <f>IF(AND('Mapa final'!$AD$12="Muy Alta",'Mapa final'!$AF$12="Catastrófico"),CONCATENATE("R2C",'Mapa final'!$S$12),"")</f>
        <v/>
      </c>
      <c r="AJ37" s="154" t="str">
        <f>IF(AND('Mapa final'!$AD$12="Muy Alta",'Mapa final'!$AF$12="Catastrófico"),CONCATENATE("R2C",'Mapa final'!$S$12),"")</f>
        <v/>
      </c>
      <c r="AK37" s="154" t="str">
        <f>IF(AND('Mapa final'!$AD$12="Muy Alta",'Mapa final'!$AF$12="Catastrófico"),CONCATENATE("R2C",'Mapa final'!$S$12),"")</f>
        <v/>
      </c>
      <c r="AL37" s="154" t="str">
        <f>IF(AND('Mapa final'!$AD$12="Muy Alta",'Mapa final'!$AF$12="Catastrófico"),CONCATENATE("R2C",'Mapa final'!$S$12),"")</f>
        <v/>
      </c>
      <c r="AM37" s="47" t="str">
        <f>IF(AND('Mapa final'!$AD$12="Muy Alta",'Mapa final'!$AF$12="Catastrófico"),CONCATENATE("R2C",'Mapa final'!$S$12),"")</f>
        <v/>
      </c>
      <c r="AN37" s="70"/>
      <c r="AO37" s="367"/>
      <c r="AP37" s="368"/>
      <c r="AQ37" s="368"/>
      <c r="AR37" s="368"/>
      <c r="AS37" s="368"/>
      <c r="AT37" s="369"/>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51"/>
      <c r="C38" s="251"/>
      <c r="D38" s="252"/>
      <c r="E38" s="350"/>
      <c r="F38" s="349"/>
      <c r="G38" s="349"/>
      <c r="H38" s="349"/>
      <c r="I38" s="349"/>
      <c r="J38" s="65" t="str">
        <f>IF(AND('Mapa final'!$AD$12="Baja",'Mapa final'!$AF$12="Leve"),CONCATENATE("R2C",'Mapa final'!$S$12),"")</f>
        <v/>
      </c>
      <c r="K38" s="155" t="str">
        <f>IF(AND('Mapa final'!$AD$12="Baja",'Mapa final'!$AF$12="Leve"),CONCATENATE("R2C",'Mapa final'!$S$12),"")</f>
        <v/>
      </c>
      <c r="L38" s="155" t="str">
        <f>IF(AND('Mapa final'!$AD$12="Baja",'Mapa final'!$AF$12="Leve"),CONCATENATE("R2C",'Mapa final'!$S$12),"")</f>
        <v/>
      </c>
      <c r="M38" s="155" t="str">
        <f>IF(AND('Mapa final'!$AD$12="Baja",'Mapa final'!$AF$12="Leve"),CONCATENATE("R2C",'Mapa final'!$S$12),"")</f>
        <v/>
      </c>
      <c r="N38" s="155" t="str">
        <f>IF(AND('Mapa final'!$AD$12="Baja",'Mapa final'!$AF$12="Leve"),CONCATENATE("R2C",'Mapa final'!$S$12),"")</f>
        <v/>
      </c>
      <c r="O38" s="66" t="str">
        <f>IF(AND('Mapa final'!$AD$12="Baja",'Mapa final'!$AF$12="Leve"),CONCATENATE("R2C",'Mapa final'!$S$12),"")</f>
        <v/>
      </c>
      <c r="P38" s="153" t="str">
        <f>IF(AND('Mapa final'!$AD$12="Alta",'Mapa final'!$AF$12="Leve"),CONCATENATE("R2C",'Mapa final'!$S$12),"")</f>
        <v/>
      </c>
      <c r="Q38" s="153" t="str">
        <f>IF(AND('Mapa final'!$AD$12="Alta",'Mapa final'!$AF$12="Leve"),CONCATENATE("R2C",'Mapa final'!$S$12),"")</f>
        <v/>
      </c>
      <c r="R38" s="153" t="str">
        <f>IF(AND('Mapa final'!$AD$12="Alta",'Mapa final'!$AF$12="Leve"),CONCATENATE("R2C",'Mapa final'!$S$12),"")</f>
        <v/>
      </c>
      <c r="S38" s="153" t="str">
        <f>IF(AND('Mapa final'!$AD$12="Alta",'Mapa final'!$AF$12="Leve"),CONCATENATE("R2C",'Mapa final'!$S$12),"")</f>
        <v/>
      </c>
      <c r="T38" s="153" t="str">
        <f>IF(AND('Mapa final'!$AD$12="Alta",'Mapa final'!$AF$12="Leve"),CONCATENATE("R2C",'Mapa final'!$S$12),"")</f>
        <v/>
      </c>
      <c r="U38" s="58" t="str">
        <f>IF(AND('Mapa final'!$AD$12="Alta",'Mapa final'!$AF$12="Leve"),CONCATENATE("R2C",'Mapa final'!$S$12),"")</f>
        <v/>
      </c>
      <c r="V38" s="57" t="str">
        <f>IF(AND('Mapa final'!$AD$12="Alta",'Mapa final'!$AF$12="Leve"),CONCATENATE("R2C",'Mapa final'!$S$12),"")</f>
        <v/>
      </c>
      <c r="W38" s="153" t="str">
        <f>IF(AND('Mapa final'!$AD$12="Alta",'Mapa final'!$AF$12="Leve"),CONCATENATE("R2C",'Mapa final'!$S$12),"")</f>
        <v/>
      </c>
      <c r="X38" s="153" t="str">
        <f>IF(AND('Mapa final'!$AD$12="Alta",'Mapa final'!$AF$12="Leve"),CONCATENATE("R2C",'Mapa final'!$S$12),"")</f>
        <v/>
      </c>
      <c r="Y38" s="153" t="str">
        <f>IF(AND('Mapa final'!$AD$12="Alta",'Mapa final'!$AF$12="Leve"),CONCATENATE("R2C",'Mapa final'!$S$12),"")</f>
        <v/>
      </c>
      <c r="Z38" s="153" t="str">
        <f>IF(AND('Mapa final'!$AD$12="Alta",'Mapa final'!$AF$12="Leve"),CONCATENATE("R2C",'Mapa final'!$S$12),"")</f>
        <v/>
      </c>
      <c r="AA38" s="58" t="str">
        <f>IF(AND('Mapa final'!$AD$12="Alta",'Mapa final'!$AF$12="Leve"),CONCATENATE("R2C",'Mapa final'!$S$12),"")</f>
        <v/>
      </c>
      <c r="AB38" s="44" t="str">
        <f>IF(AND('Mapa final'!$AD$12="Muy Alta",'Mapa final'!$AF$12="Leve"),CONCATENATE("R2C",'Mapa final'!$S$12),"")</f>
        <v/>
      </c>
      <c r="AC38" s="152" t="str">
        <f>IF(AND('Mapa final'!$AD$12="Muy Alta",'Mapa final'!$AF$12="Leve"),CONCATENATE("R2C",'Mapa final'!$S$12),"")</f>
        <v/>
      </c>
      <c r="AD38" s="152" t="str">
        <f>IF(AND('Mapa final'!$AD$12="Muy Alta",'Mapa final'!$AF$12="Leve"),CONCATENATE("R2C",'Mapa final'!$S$12),"")</f>
        <v/>
      </c>
      <c r="AE38" s="152" t="str">
        <f>IF(AND('Mapa final'!$AD$12="Muy Alta",'Mapa final'!$AF$12="Leve"),CONCATENATE("R2C",'Mapa final'!$S$12),"")</f>
        <v/>
      </c>
      <c r="AF38" s="152" t="str">
        <f>IF(AND('Mapa final'!$AD$12="Muy Alta",'Mapa final'!$AF$12="Leve"),CONCATENATE("R2C",'Mapa final'!$S$12),"")</f>
        <v/>
      </c>
      <c r="AG38" s="45" t="str">
        <f>IF(AND('Mapa final'!$AD$12="Muy Alta",'Mapa final'!$AF$12="Leve"),CONCATENATE("R2C",'Mapa final'!$S$12),"")</f>
        <v/>
      </c>
      <c r="AH38" s="46" t="str">
        <f>IF(AND('Mapa final'!$AD$12="Muy Alta",'Mapa final'!$AF$12="Catastrófico"),CONCATENATE("R2C",'Mapa final'!$S$12),"")</f>
        <v/>
      </c>
      <c r="AI38" s="154" t="str">
        <f>IF(AND('Mapa final'!$AD$12="Muy Alta",'Mapa final'!$AF$12="Catastrófico"),CONCATENATE("R2C",'Mapa final'!$S$12),"")</f>
        <v/>
      </c>
      <c r="AJ38" s="154" t="str">
        <f>IF(AND('Mapa final'!$AD$12="Muy Alta",'Mapa final'!$AF$12="Catastrófico"),CONCATENATE("R2C",'Mapa final'!$S$12),"")</f>
        <v/>
      </c>
      <c r="AK38" s="154" t="str">
        <f>IF(AND('Mapa final'!$AD$12="Muy Alta",'Mapa final'!$AF$12="Catastrófico"),CONCATENATE("R2C",'Mapa final'!$S$12),"")</f>
        <v/>
      </c>
      <c r="AL38" s="154" t="str">
        <f>IF(AND('Mapa final'!$AD$12="Muy Alta",'Mapa final'!$AF$12="Catastrófico"),CONCATENATE("R2C",'Mapa final'!$S$12),"")</f>
        <v/>
      </c>
      <c r="AM38" s="47" t="str">
        <f>IF(AND('Mapa final'!$AD$12="Muy Alta",'Mapa final'!$AF$12="Catastrófico"),CONCATENATE("R2C",'Mapa final'!$S$12),"")</f>
        <v/>
      </c>
      <c r="AN38" s="70"/>
      <c r="AO38" s="367"/>
      <c r="AP38" s="368"/>
      <c r="AQ38" s="368"/>
      <c r="AR38" s="368"/>
      <c r="AS38" s="368"/>
      <c r="AT38" s="369"/>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51"/>
      <c r="C39" s="251"/>
      <c r="D39" s="252"/>
      <c r="E39" s="350"/>
      <c r="F39" s="349"/>
      <c r="G39" s="349"/>
      <c r="H39" s="349"/>
      <c r="I39" s="349"/>
      <c r="J39" s="65" t="str">
        <f>IF(AND('Mapa final'!$AD$12="Baja",'Mapa final'!$AF$12="Leve"),CONCATENATE("R2C",'Mapa final'!$S$12),"")</f>
        <v/>
      </c>
      <c r="K39" s="155" t="str">
        <f>IF(AND('Mapa final'!$AD$12="Baja",'Mapa final'!$AF$12="Leve"),CONCATENATE("R2C",'Mapa final'!$S$12),"")</f>
        <v/>
      </c>
      <c r="L39" s="155" t="str">
        <f>IF(AND('Mapa final'!$AD$12="Baja",'Mapa final'!$AF$12="Leve"),CONCATENATE("R2C",'Mapa final'!$S$12),"")</f>
        <v/>
      </c>
      <c r="M39" s="155" t="str">
        <f>IF(AND('Mapa final'!$AD$12="Baja",'Mapa final'!$AF$12="Leve"),CONCATENATE("R2C",'Mapa final'!$S$12),"")</f>
        <v/>
      </c>
      <c r="N39" s="155" t="str">
        <f>IF(AND('Mapa final'!$AD$12="Baja",'Mapa final'!$AF$12="Leve"),CONCATENATE("R2C",'Mapa final'!$S$12),"")</f>
        <v/>
      </c>
      <c r="O39" s="66" t="str">
        <f>IF(AND('Mapa final'!$AD$12="Baja",'Mapa final'!$AF$12="Leve"),CONCATENATE("R2C",'Mapa final'!$S$12),"")</f>
        <v/>
      </c>
      <c r="P39" s="153" t="str">
        <f>IF(AND('Mapa final'!$AD$12="Alta",'Mapa final'!$AF$12="Leve"),CONCATENATE("R2C",'Mapa final'!$S$12),"")</f>
        <v/>
      </c>
      <c r="Q39" s="153" t="str">
        <f>IF(AND('Mapa final'!$AD$12="Alta",'Mapa final'!$AF$12="Leve"),CONCATENATE("R2C",'Mapa final'!$S$12),"")</f>
        <v/>
      </c>
      <c r="R39" s="153" t="str">
        <f>IF(AND('Mapa final'!$AD$12="Alta",'Mapa final'!$AF$12="Leve"),CONCATENATE("R2C",'Mapa final'!$S$12),"")</f>
        <v/>
      </c>
      <c r="S39" s="153" t="str">
        <f>IF(AND('Mapa final'!$AD$12="Alta",'Mapa final'!$AF$12="Leve"),CONCATENATE("R2C",'Mapa final'!$S$12),"")</f>
        <v/>
      </c>
      <c r="T39" s="153" t="str">
        <f>IF(AND('Mapa final'!$AD$12="Alta",'Mapa final'!$AF$12="Leve"),CONCATENATE("R2C",'Mapa final'!$S$12),"")</f>
        <v/>
      </c>
      <c r="U39" s="58" t="str">
        <f>IF(AND('Mapa final'!$AD$12="Alta",'Mapa final'!$AF$12="Leve"),CONCATENATE("R2C",'Mapa final'!$S$12),"")</f>
        <v/>
      </c>
      <c r="V39" s="57" t="str">
        <f>IF(AND('Mapa final'!$AD$12="Alta",'Mapa final'!$AF$12="Leve"),CONCATENATE("R2C",'Mapa final'!$S$12),"")</f>
        <v/>
      </c>
      <c r="W39" s="153" t="str">
        <f>IF(AND('Mapa final'!$AD$12="Alta",'Mapa final'!$AF$12="Leve"),CONCATENATE("R2C",'Mapa final'!$S$12),"")</f>
        <v/>
      </c>
      <c r="X39" s="153" t="str">
        <f>IF(AND('Mapa final'!$AD$12="Alta",'Mapa final'!$AF$12="Leve"),CONCATENATE("R2C",'Mapa final'!$S$12),"")</f>
        <v/>
      </c>
      <c r="Y39" s="153" t="str">
        <f>IF(AND('Mapa final'!$AD$12="Alta",'Mapa final'!$AF$12="Leve"),CONCATENATE("R2C",'Mapa final'!$S$12),"")</f>
        <v/>
      </c>
      <c r="Z39" s="153" t="str">
        <f>IF(AND('Mapa final'!$AD$12="Alta",'Mapa final'!$AF$12="Leve"),CONCATENATE("R2C",'Mapa final'!$S$12),"")</f>
        <v/>
      </c>
      <c r="AA39" s="58" t="str">
        <f>IF(AND('Mapa final'!$AD$12="Alta",'Mapa final'!$AF$12="Leve"),CONCATENATE("R2C",'Mapa final'!$S$12),"")</f>
        <v/>
      </c>
      <c r="AB39" s="44" t="str">
        <f>IF(AND('Mapa final'!$AD$12="Muy Alta",'Mapa final'!$AF$12="Leve"),CONCATENATE("R2C",'Mapa final'!$S$12),"")</f>
        <v/>
      </c>
      <c r="AC39" s="152" t="str">
        <f>IF(AND('Mapa final'!$AD$12="Muy Alta",'Mapa final'!$AF$12="Leve"),CONCATENATE("R2C",'Mapa final'!$S$12),"")</f>
        <v/>
      </c>
      <c r="AD39" s="152" t="str">
        <f>IF(AND('Mapa final'!$AD$12="Muy Alta",'Mapa final'!$AF$12="Leve"),CONCATENATE("R2C",'Mapa final'!$S$12),"")</f>
        <v/>
      </c>
      <c r="AE39" s="152" t="str">
        <f>IF(AND('Mapa final'!$AD$12="Muy Alta",'Mapa final'!$AF$12="Leve"),CONCATENATE("R2C",'Mapa final'!$S$12),"")</f>
        <v/>
      </c>
      <c r="AF39" s="152" t="str">
        <f>IF(AND('Mapa final'!$AD$12="Muy Alta",'Mapa final'!$AF$12="Leve"),CONCATENATE("R2C",'Mapa final'!$S$12),"")</f>
        <v/>
      </c>
      <c r="AG39" s="45" t="str">
        <f>IF(AND('Mapa final'!$AD$12="Muy Alta",'Mapa final'!$AF$12="Leve"),CONCATENATE("R2C",'Mapa final'!$S$12),"")</f>
        <v/>
      </c>
      <c r="AH39" s="46" t="str">
        <f>IF(AND('Mapa final'!$AD$12="Muy Alta",'Mapa final'!$AF$12="Catastrófico"),CONCATENATE("R2C",'Mapa final'!$S$12),"")</f>
        <v/>
      </c>
      <c r="AI39" s="154" t="str">
        <f>IF(AND('Mapa final'!$AD$12="Muy Alta",'Mapa final'!$AF$12="Catastrófico"),CONCATENATE("R2C",'Mapa final'!$S$12),"")</f>
        <v/>
      </c>
      <c r="AJ39" s="154" t="str">
        <f>IF(AND('Mapa final'!$AD$12="Muy Alta",'Mapa final'!$AF$12="Catastrófico"),CONCATENATE("R2C",'Mapa final'!$S$12),"")</f>
        <v/>
      </c>
      <c r="AK39" s="154" t="str">
        <f>IF(AND('Mapa final'!$AD$12="Muy Alta",'Mapa final'!$AF$12="Catastrófico"),CONCATENATE("R2C",'Mapa final'!$S$12),"")</f>
        <v/>
      </c>
      <c r="AL39" s="154" t="str">
        <f>IF(AND('Mapa final'!$AD$12="Muy Alta",'Mapa final'!$AF$12="Catastrófico"),CONCATENATE("R2C",'Mapa final'!$S$12),"")</f>
        <v/>
      </c>
      <c r="AM39" s="47" t="str">
        <f>IF(AND('Mapa final'!$AD$12="Muy Alta",'Mapa final'!$AF$12="Catastrófico"),CONCATENATE("R2C",'Mapa final'!$S$12),"")</f>
        <v/>
      </c>
      <c r="AN39" s="70"/>
      <c r="AO39" s="367"/>
      <c r="AP39" s="368"/>
      <c r="AQ39" s="368"/>
      <c r="AR39" s="368"/>
      <c r="AS39" s="368"/>
      <c r="AT39" s="369"/>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51"/>
      <c r="C40" s="251"/>
      <c r="D40" s="252"/>
      <c r="E40" s="350"/>
      <c r="F40" s="349"/>
      <c r="G40" s="349"/>
      <c r="H40" s="349"/>
      <c r="I40" s="349"/>
      <c r="J40" s="65" t="str">
        <f>IF(AND('Mapa final'!$AD$12="Baja",'Mapa final'!$AF$12="Leve"),CONCATENATE("R2C",'Mapa final'!$S$12),"")</f>
        <v/>
      </c>
      <c r="K40" s="155" t="str">
        <f>IF(AND('Mapa final'!$AD$12="Baja",'Mapa final'!$AF$12="Leve"),CONCATENATE("R2C",'Mapa final'!$S$12),"")</f>
        <v/>
      </c>
      <c r="L40" s="155" t="str">
        <f>IF(AND('Mapa final'!$AD$12="Baja",'Mapa final'!$AF$12="Leve"),CONCATENATE("R2C",'Mapa final'!$S$12),"")</f>
        <v/>
      </c>
      <c r="M40" s="155" t="str">
        <f>IF(AND('Mapa final'!$AD$12="Baja",'Mapa final'!$AF$12="Leve"),CONCATENATE("R2C",'Mapa final'!$S$12),"")</f>
        <v/>
      </c>
      <c r="N40" s="155" t="str">
        <f>IF(AND('Mapa final'!$AD$12="Baja",'Mapa final'!$AF$12="Leve"),CONCATENATE("R2C",'Mapa final'!$S$12),"")</f>
        <v/>
      </c>
      <c r="O40" s="66" t="str">
        <f>IF(AND('Mapa final'!$AD$12="Baja",'Mapa final'!$AF$12="Leve"),CONCATENATE("R2C",'Mapa final'!$S$12),"")</f>
        <v/>
      </c>
      <c r="P40" s="153" t="str">
        <f>IF(AND('Mapa final'!$AD$12="Alta",'Mapa final'!$AF$12="Leve"),CONCATENATE("R2C",'Mapa final'!$S$12),"")</f>
        <v/>
      </c>
      <c r="Q40" s="153" t="str">
        <f>IF(AND('Mapa final'!$AD$12="Alta",'Mapa final'!$AF$12="Leve"),CONCATENATE("R2C",'Mapa final'!$S$12),"")</f>
        <v/>
      </c>
      <c r="R40" s="153" t="str">
        <f>IF(AND('Mapa final'!$AD$12="Alta",'Mapa final'!$AF$12="Leve"),CONCATENATE("R2C",'Mapa final'!$S$12),"")</f>
        <v/>
      </c>
      <c r="S40" s="153" t="str">
        <f>IF(AND('Mapa final'!$AD$12="Alta",'Mapa final'!$AF$12="Leve"),CONCATENATE("R2C",'Mapa final'!$S$12),"")</f>
        <v/>
      </c>
      <c r="T40" s="153" t="str">
        <f>IF(AND('Mapa final'!$AD$12="Alta",'Mapa final'!$AF$12="Leve"),CONCATENATE("R2C",'Mapa final'!$S$12),"")</f>
        <v/>
      </c>
      <c r="U40" s="58" t="str">
        <f>IF(AND('Mapa final'!$AD$12="Alta",'Mapa final'!$AF$12="Leve"),CONCATENATE("R2C",'Mapa final'!$S$12),"")</f>
        <v/>
      </c>
      <c r="V40" s="57" t="str">
        <f>IF(AND('Mapa final'!$AD$12="Alta",'Mapa final'!$AF$12="Leve"),CONCATENATE("R2C",'Mapa final'!$S$12),"")</f>
        <v/>
      </c>
      <c r="W40" s="153" t="str">
        <f>IF(AND('Mapa final'!$AD$14="Baja",'Mapa final'!$AF$14="moderado"),CONCATENATE("R2C",'Mapa final'!$S$14),"")</f>
        <v>R2C1</v>
      </c>
      <c r="X40" s="153" t="str">
        <f>IF(AND('Mapa final'!$AD$12="Alta",'Mapa final'!$AF$12="Leve"),CONCATENATE("R2C",'Mapa final'!$S$12),"")</f>
        <v/>
      </c>
      <c r="Y40" s="153" t="str">
        <f>IF(AND('Mapa final'!$AD$12="Alta",'Mapa final'!$AF$12="Leve"),CONCATENATE("R2C",'Mapa final'!$S$12),"")</f>
        <v/>
      </c>
      <c r="Z40" s="153" t="str">
        <f>IF(AND('Mapa final'!$AD$12="Alta",'Mapa final'!$AF$12="Leve"),CONCATENATE("R2C",'Mapa final'!$S$12),"")</f>
        <v/>
      </c>
      <c r="AA40" s="58" t="str">
        <f>IF(AND('Mapa final'!$AD$12="Alta",'Mapa final'!$AF$12="Leve"),CONCATENATE("R2C",'Mapa final'!$S$12),"")</f>
        <v/>
      </c>
      <c r="AB40" s="44" t="str">
        <f>IF(AND('Mapa final'!$AD$12="Muy Alta",'Mapa final'!$AF$12="Leve"),CONCATENATE("R2C",'Mapa final'!$S$12),"")</f>
        <v/>
      </c>
      <c r="AC40" s="152" t="str">
        <f>IF(AND('Mapa final'!$AD$12="Muy Alta",'Mapa final'!$AF$12="Leve"),CONCATENATE("R2C",'Mapa final'!$S$12),"")</f>
        <v/>
      </c>
      <c r="AD40" s="152" t="str">
        <f>IF(AND('Mapa final'!$AD$12="Muy Alta",'Mapa final'!$AF$12="Leve"),CONCATENATE("R2C",'Mapa final'!$S$12),"")</f>
        <v/>
      </c>
      <c r="AE40" s="152" t="str">
        <f>IF(AND('Mapa final'!$AD$12="Muy Alta",'Mapa final'!$AF$12="Leve"),CONCATENATE("R2C",'Mapa final'!$S$12),"")</f>
        <v/>
      </c>
      <c r="AF40" s="152" t="str">
        <f>IF(AND('Mapa final'!$AD$12="Muy Alta",'Mapa final'!$AF$12="Leve"),CONCATENATE("R2C",'Mapa final'!$S$12),"")</f>
        <v/>
      </c>
      <c r="AG40" s="45" t="str">
        <f>IF(AND('Mapa final'!$AD$12="Muy Alta",'Mapa final'!$AF$12="Leve"),CONCATENATE("R2C",'Mapa final'!$S$12),"")</f>
        <v/>
      </c>
      <c r="AH40" s="46" t="str">
        <f>IF(AND('Mapa final'!$AD$12="Muy Alta",'Mapa final'!$AF$12="Catastrófico"),CONCATENATE("R2C",'Mapa final'!$S$12),"")</f>
        <v/>
      </c>
      <c r="AI40" s="154" t="str">
        <f>IF(AND('Mapa final'!$AD$12="Muy Alta",'Mapa final'!$AF$12="Catastrófico"),CONCATENATE("R2C",'Mapa final'!$S$12),"")</f>
        <v/>
      </c>
      <c r="AJ40" s="154" t="str">
        <f>IF(AND('Mapa final'!$AD$12="Muy Alta",'Mapa final'!$AF$12="Catastrófico"),CONCATENATE("R2C",'Mapa final'!$S$12),"")</f>
        <v/>
      </c>
      <c r="AK40" s="154" t="str">
        <f>IF(AND('Mapa final'!$AD$12="Muy Alta",'Mapa final'!$AF$12="Catastrófico"),CONCATENATE("R2C",'Mapa final'!$S$12),"")</f>
        <v/>
      </c>
      <c r="AL40" s="154" t="str">
        <f>IF(AND('Mapa final'!$AD$12="Muy Alta",'Mapa final'!$AF$12="Catastrófico"),CONCATENATE("R2C",'Mapa final'!$S$12),"")</f>
        <v/>
      </c>
      <c r="AM40" s="47" t="str">
        <f>IF(AND('Mapa final'!$AD$12="Muy Alta",'Mapa final'!$AF$12="Catastrófico"),CONCATENATE("R2C",'Mapa final'!$S$12),"")</f>
        <v/>
      </c>
      <c r="AN40" s="70"/>
      <c r="AO40" s="367"/>
      <c r="AP40" s="368"/>
      <c r="AQ40" s="368"/>
      <c r="AR40" s="368"/>
      <c r="AS40" s="368"/>
      <c r="AT40" s="369"/>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51"/>
      <c r="C41" s="251"/>
      <c r="D41" s="252"/>
      <c r="E41" s="350"/>
      <c r="F41" s="349"/>
      <c r="G41" s="349"/>
      <c r="H41" s="349"/>
      <c r="I41" s="349"/>
      <c r="J41" s="65" t="str">
        <f>IF(AND('Mapa final'!$AD$12="Baja",'Mapa final'!$AF$12="Leve"),CONCATENATE("R2C",'Mapa final'!$S$12),"")</f>
        <v/>
      </c>
      <c r="K41" s="155" t="str">
        <f>IF(AND('Mapa final'!$AD$12="Baja",'Mapa final'!$AF$12="Leve"),CONCATENATE("R2C",'Mapa final'!$S$12),"")</f>
        <v/>
      </c>
      <c r="L41" s="155" t="str">
        <f>IF(AND('Mapa final'!$AD$12="Baja",'Mapa final'!$AF$12="Leve"),CONCATENATE("R2C",'Mapa final'!$S$12),"")</f>
        <v/>
      </c>
      <c r="M41" s="155" t="str">
        <f>IF(AND('Mapa final'!$AD$12="Baja",'Mapa final'!$AF$12="Leve"),CONCATENATE("R2C",'Mapa final'!$S$12),"")</f>
        <v/>
      </c>
      <c r="N41" s="155" t="str">
        <f>IF(AND('Mapa final'!$AD$12="Baja",'Mapa final'!$AF$12="Leve"),CONCATENATE("R2C",'Mapa final'!$S$12),"")</f>
        <v/>
      </c>
      <c r="O41" s="66" t="str">
        <f>IF(AND('Mapa final'!$AD$12="Baja",'Mapa final'!$AF$12="Leve"),CONCATENATE("R2C",'Mapa final'!$S$12),"")</f>
        <v/>
      </c>
      <c r="P41" s="153" t="str">
        <f>IF(AND('Mapa final'!$AD$12="Alta",'Mapa final'!$AF$12="Leve"),CONCATENATE("R2C",'Mapa final'!$S$12),"")</f>
        <v/>
      </c>
      <c r="Q41" s="153" t="str">
        <f>IF(AND('Mapa final'!$AD$12="Alta",'Mapa final'!$AF$12="Leve"),CONCATENATE("R2C",'Mapa final'!$S$12),"")</f>
        <v/>
      </c>
      <c r="R41" s="153" t="str">
        <f>IF(AND('Mapa final'!$AD$12="Alta",'Mapa final'!$AF$12="Leve"),CONCATENATE("R2C",'Mapa final'!$S$12),"")</f>
        <v/>
      </c>
      <c r="S41" s="153" t="str">
        <f>IF(AND('Mapa final'!$AD$12="Alta",'Mapa final'!$AF$12="Leve"),CONCATENATE("R2C",'Mapa final'!$S$12),"")</f>
        <v/>
      </c>
      <c r="T41" s="153" t="str">
        <f>IF(AND('Mapa final'!$AD$12="Alta",'Mapa final'!$AF$12="Leve"),CONCATENATE("R2C",'Mapa final'!$S$12),"")</f>
        <v/>
      </c>
      <c r="U41" s="58" t="str">
        <f>IF(AND('Mapa final'!$AD$12="Alta",'Mapa final'!$AF$12="Leve"),CONCATENATE("R2C",'Mapa final'!$S$12),"")</f>
        <v/>
      </c>
      <c r="V41" s="57" t="str">
        <f>IF(AND('Mapa final'!$AD$12="Alta",'Mapa final'!$AF$12="Leve"),CONCATENATE("R2C",'Mapa final'!$S$12),"")</f>
        <v/>
      </c>
      <c r="W41" s="153" t="str">
        <f>IF(AND('Mapa final'!$AD$12="Alta",'Mapa final'!$AF$12="Leve"),CONCATENATE("R2C",'Mapa final'!$S$12),"")</f>
        <v/>
      </c>
      <c r="X41" s="153" t="str">
        <f>IF(AND('Mapa final'!$AD$12="Alta",'Mapa final'!$AF$12="Leve"),CONCATENATE("R2C",'Mapa final'!$S$12),"")</f>
        <v/>
      </c>
      <c r="Y41" s="153" t="str">
        <f>IF(AND('Mapa final'!$AD$12="Alta",'Mapa final'!$AF$12="Leve"),CONCATENATE("R2C",'Mapa final'!$S$12),"")</f>
        <v/>
      </c>
      <c r="Z41" s="153" t="str">
        <f>IF(AND('Mapa final'!$AD$12="Alta",'Mapa final'!$AF$12="Leve"),CONCATENATE("R2C",'Mapa final'!$S$12),"")</f>
        <v/>
      </c>
      <c r="AA41" s="58" t="str">
        <f>IF(AND('Mapa final'!$AD$12="Alta",'Mapa final'!$AF$12="Leve"),CONCATENATE("R2C",'Mapa final'!$S$12),"")</f>
        <v/>
      </c>
      <c r="AB41" s="44" t="str">
        <f>IF(AND('Mapa final'!$AD$12="Muy Alta",'Mapa final'!$AF$12="Leve"),CONCATENATE("R2C",'Mapa final'!$S$12),"")</f>
        <v/>
      </c>
      <c r="AC41" s="152" t="str">
        <f>IF(AND('Mapa final'!$AD$12="Muy Alta",'Mapa final'!$AF$12="Leve"),CONCATENATE("R2C",'Mapa final'!$S$12),"")</f>
        <v/>
      </c>
      <c r="AD41" s="152" t="str">
        <f>IF(AND('Mapa final'!$AD$12="Muy Alta",'Mapa final'!$AF$12="Leve"),CONCATENATE("R2C",'Mapa final'!$S$12),"")</f>
        <v/>
      </c>
      <c r="AE41" s="152" t="str">
        <f>IF(AND('Mapa final'!$AD$12="Muy Alta",'Mapa final'!$AF$12="Leve"),CONCATENATE("R2C",'Mapa final'!$S$12),"")</f>
        <v/>
      </c>
      <c r="AF41" s="152" t="str">
        <f>IF(AND('Mapa final'!$AD$12="Muy Alta",'Mapa final'!$AF$12="Leve"),CONCATENATE("R2C",'Mapa final'!$S$12),"")</f>
        <v/>
      </c>
      <c r="AG41" s="45" t="str">
        <f>IF(AND('Mapa final'!$AD$12="Muy Alta",'Mapa final'!$AF$12="Leve"),CONCATENATE("R2C",'Mapa final'!$S$12),"")</f>
        <v/>
      </c>
      <c r="AH41" s="46" t="str">
        <f>IF(AND('Mapa final'!$AD$12="Muy Alta",'Mapa final'!$AF$12="Catastrófico"),CONCATENATE("R2C",'Mapa final'!$S$12),"")</f>
        <v/>
      </c>
      <c r="AI41" s="154" t="str">
        <f>IF(AND('Mapa final'!$AD$12="Muy Alta",'Mapa final'!$AF$12="Catastrófico"),CONCATENATE("R2C",'Mapa final'!$S$12),"")</f>
        <v/>
      </c>
      <c r="AJ41" s="154" t="str">
        <f>IF(AND('Mapa final'!$AD$12="Muy Alta",'Mapa final'!$AF$12="Catastrófico"),CONCATENATE("R2C",'Mapa final'!$S$12),"")</f>
        <v/>
      </c>
      <c r="AK41" s="154" t="str">
        <f>IF(AND('Mapa final'!$AD$12="Muy Alta",'Mapa final'!$AF$12="Catastrófico"),CONCATENATE("R2C",'Mapa final'!$S$12),"")</f>
        <v/>
      </c>
      <c r="AL41" s="154" t="str">
        <f>IF(AND('Mapa final'!$AD$12="Muy Alta",'Mapa final'!$AF$12="Catastrófico"),CONCATENATE("R2C",'Mapa final'!$S$12),"")</f>
        <v/>
      </c>
      <c r="AM41" s="47" t="str">
        <f>IF(AND('Mapa final'!$AD$12="Muy Alta",'Mapa final'!$AF$12="Catastrófico"),CONCATENATE("R2C",'Mapa final'!$S$12),"")</f>
        <v/>
      </c>
      <c r="AN41" s="70"/>
      <c r="AO41" s="367"/>
      <c r="AP41" s="368"/>
      <c r="AQ41" s="368"/>
      <c r="AR41" s="368"/>
      <c r="AS41" s="368"/>
      <c r="AT41" s="369"/>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51"/>
      <c r="C42" s="251"/>
      <c r="D42" s="252"/>
      <c r="E42" s="350"/>
      <c r="F42" s="349"/>
      <c r="G42" s="349"/>
      <c r="H42" s="349"/>
      <c r="I42" s="349"/>
      <c r="J42" s="65" t="str">
        <f>IF(AND('Mapa final'!$AD$12="Baja",'Mapa final'!$AF$12="Leve"),CONCATENATE("R2C",'Mapa final'!$S$12),"")</f>
        <v/>
      </c>
      <c r="K42" s="155" t="str">
        <f>IF(AND('Mapa final'!$AD$12="Baja",'Mapa final'!$AF$12="Leve"),CONCATENATE("R2C",'Mapa final'!$S$12),"")</f>
        <v/>
      </c>
      <c r="L42" s="155" t="str">
        <f>IF(AND('Mapa final'!$AD$12="Baja",'Mapa final'!$AF$12="Leve"),CONCATENATE("R2C",'Mapa final'!$S$12),"")</f>
        <v/>
      </c>
      <c r="M42" s="155" t="str">
        <f>IF(AND('Mapa final'!$AD$12="Baja",'Mapa final'!$AF$12="Leve"),CONCATENATE("R2C",'Mapa final'!$S$12),"")</f>
        <v/>
      </c>
      <c r="N42" s="155" t="str">
        <f>IF(AND('Mapa final'!$AD$12="Baja",'Mapa final'!$AF$12="Leve"),CONCATENATE("R2C",'Mapa final'!$S$12),"")</f>
        <v/>
      </c>
      <c r="O42" s="66" t="str">
        <f>IF(AND('Mapa final'!$AD$12="Baja",'Mapa final'!$AF$12="Leve"),CONCATENATE("R2C",'Mapa final'!$S$12),"")</f>
        <v/>
      </c>
      <c r="P42" s="153" t="str">
        <f>IF(AND('Mapa final'!$AD$12="Alta",'Mapa final'!$AF$12="Leve"),CONCATENATE("R2C",'Mapa final'!$S$12),"")</f>
        <v/>
      </c>
      <c r="Q42" s="153" t="str">
        <f>IF(AND('Mapa final'!$AD$12="Alta",'Mapa final'!$AF$12="Leve"),CONCATENATE("R2C",'Mapa final'!$S$12),"")</f>
        <v/>
      </c>
      <c r="R42" s="153" t="str">
        <f>IF(AND('Mapa final'!$AD$12="Alta",'Mapa final'!$AF$12="Leve"),CONCATENATE("R2C",'Mapa final'!$S$12),"")</f>
        <v/>
      </c>
      <c r="S42" s="153" t="str">
        <f>IF(AND('Mapa final'!$AD$12="Alta",'Mapa final'!$AF$12="Leve"),CONCATENATE("R2C",'Mapa final'!$S$12),"")</f>
        <v/>
      </c>
      <c r="T42" s="153" t="str">
        <f>IF(AND('Mapa final'!$AD$12="Alta",'Mapa final'!$AF$12="Leve"),CONCATENATE("R2C",'Mapa final'!$S$12),"")</f>
        <v/>
      </c>
      <c r="U42" s="58" t="str">
        <f>IF(AND('Mapa final'!$AD$12="Alta",'Mapa final'!$AF$12="Leve"),CONCATENATE("R2C",'Mapa final'!$S$12),"")</f>
        <v/>
      </c>
      <c r="V42" s="57" t="str">
        <f>IF(AND('Mapa final'!$AD$12="Alta",'Mapa final'!$AF$12="Leve"),CONCATENATE("R2C",'Mapa final'!$S$12),"")</f>
        <v/>
      </c>
      <c r="W42" s="153" t="str">
        <f>IF(AND('Mapa final'!$AD$12="Alta",'Mapa final'!$AF$12="Leve"),CONCATENATE("R2C",'Mapa final'!$S$12),"")</f>
        <v/>
      </c>
      <c r="X42" s="153" t="str">
        <f>IF(AND('Mapa final'!$AD$12="Alta",'Mapa final'!$AF$12="Leve"),CONCATENATE("R2C",'Mapa final'!$S$12),"")</f>
        <v/>
      </c>
      <c r="Y42" s="153" t="str">
        <f>IF(AND('Mapa final'!$AD$12="Alta",'Mapa final'!$AF$12="Leve"),CONCATENATE("R2C",'Mapa final'!$S$12),"")</f>
        <v/>
      </c>
      <c r="Z42" s="153" t="str">
        <f>IF(AND('Mapa final'!$AD$12="Alta",'Mapa final'!$AF$12="Leve"),CONCATENATE("R2C",'Mapa final'!$S$12),"")</f>
        <v/>
      </c>
      <c r="AA42" s="58" t="str">
        <f>IF(AND('Mapa final'!$AD$12="Alta",'Mapa final'!$AF$12="Leve"),CONCATENATE("R2C",'Mapa final'!$S$12),"")</f>
        <v/>
      </c>
      <c r="AB42" s="44" t="str">
        <f>IF(AND('Mapa final'!$AD$12="Muy Alta",'Mapa final'!$AF$12="Leve"),CONCATENATE("R2C",'Mapa final'!$S$12),"")</f>
        <v/>
      </c>
      <c r="AC42" s="152" t="str">
        <f>IF(AND('Mapa final'!$AD$12="Muy Alta",'Mapa final'!$AF$12="Leve"),CONCATENATE("R2C",'Mapa final'!$S$12),"")</f>
        <v/>
      </c>
      <c r="AD42" s="152" t="str">
        <f>IF(AND('Mapa final'!$AD$12="Muy Alta",'Mapa final'!$AF$12="Leve"),CONCATENATE("R2C",'Mapa final'!$S$12),"")</f>
        <v/>
      </c>
      <c r="AE42" s="152" t="str">
        <f>IF(AND('Mapa final'!$AD$12="Muy Alta",'Mapa final'!$AF$12="Leve"),CONCATENATE("R2C",'Mapa final'!$S$12),"")</f>
        <v/>
      </c>
      <c r="AF42" s="152" t="str">
        <f>IF(AND('Mapa final'!$AD$12="Muy Alta",'Mapa final'!$AF$12="Leve"),CONCATENATE("R2C",'Mapa final'!$S$12),"")</f>
        <v/>
      </c>
      <c r="AG42" s="45" t="str">
        <f>IF(AND('Mapa final'!$AD$12="Muy Alta",'Mapa final'!$AF$12="Leve"),CONCATENATE("R2C",'Mapa final'!$S$12),"")</f>
        <v/>
      </c>
      <c r="AH42" s="46" t="str">
        <f>IF(AND('Mapa final'!$AD$12="Muy Alta",'Mapa final'!$AF$12="Catastrófico"),CONCATENATE("R2C",'Mapa final'!$S$12),"")</f>
        <v/>
      </c>
      <c r="AI42" s="154" t="str">
        <f>IF(AND('Mapa final'!$AD$12="Muy Alta",'Mapa final'!$AF$12="Catastrófico"),CONCATENATE("R2C",'Mapa final'!$S$12),"")</f>
        <v/>
      </c>
      <c r="AJ42" s="154" t="str">
        <f>IF(AND('Mapa final'!$AD$12="Muy Alta",'Mapa final'!$AF$12="Catastrófico"),CONCATENATE("R2C",'Mapa final'!$S$12),"")</f>
        <v/>
      </c>
      <c r="AK42" s="154" t="str">
        <f>IF(AND('Mapa final'!$AD$12="Muy Alta",'Mapa final'!$AF$12="Catastrófico"),CONCATENATE("R2C",'Mapa final'!$S$12),"")</f>
        <v/>
      </c>
      <c r="AL42" s="154" t="str">
        <f>IF(AND('Mapa final'!$AD$12="Muy Alta",'Mapa final'!$AF$12="Catastrófico"),CONCATENATE("R2C",'Mapa final'!$S$12),"")</f>
        <v/>
      </c>
      <c r="AM42" s="47" t="str">
        <f>IF(AND('Mapa final'!$AD$12="Muy Alta",'Mapa final'!$AF$12="Catastrófico"),CONCATENATE("R2C",'Mapa final'!$S$12),"")</f>
        <v/>
      </c>
      <c r="AN42" s="70"/>
      <c r="AO42" s="367"/>
      <c r="AP42" s="368"/>
      <c r="AQ42" s="368"/>
      <c r="AR42" s="368"/>
      <c r="AS42" s="368"/>
      <c r="AT42" s="369"/>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51"/>
      <c r="C43" s="251"/>
      <c r="D43" s="252"/>
      <c r="E43" s="350"/>
      <c r="F43" s="349"/>
      <c r="G43" s="349"/>
      <c r="H43" s="349"/>
      <c r="I43" s="349"/>
      <c r="J43" s="65" t="str">
        <f>IF(AND('Mapa final'!$AD$12="Baja",'Mapa final'!$AF$12="Leve"),CONCATENATE("R2C",'Mapa final'!$S$12),"")</f>
        <v/>
      </c>
      <c r="K43" s="155" t="str">
        <f>IF(AND('Mapa final'!$AD$12="Baja",'Mapa final'!$AF$12="Leve"),CONCATENATE("R2C",'Mapa final'!$S$12),"")</f>
        <v/>
      </c>
      <c r="L43" s="155" t="str">
        <f>IF(AND('Mapa final'!$AD$12="Baja",'Mapa final'!$AF$12="Leve"),CONCATENATE("R2C",'Mapa final'!$S$12),"")</f>
        <v/>
      </c>
      <c r="M43" s="155" t="str">
        <f>IF(AND('Mapa final'!$AD$12="Baja",'Mapa final'!$AF$12="Leve"),CONCATENATE("R2C",'Mapa final'!$S$12),"")</f>
        <v/>
      </c>
      <c r="N43" s="155" t="str">
        <f>IF(AND('Mapa final'!$AD$12="Baja",'Mapa final'!$AF$12="Leve"),CONCATENATE("R2C",'Mapa final'!$S$12),"")</f>
        <v/>
      </c>
      <c r="O43" s="66" t="str">
        <f>IF(AND('Mapa final'!$AD$12="Baja",'Mapa final'!$AF$12="Leve"),CONCATENATE("R2C",'Mapa final'!$S$12),"")</f>
        <v/>
      </c>
      <c r="P43" s="153" t="str">
        <f>IF(AND('Mapa final'!$AD$12="Alta",'Mapa final'!$AF$12="Leve"),CONCATENATE("R2C",'Mapa final'!$S$12),"")</f>
        <v/>
      </c>
      <c r="Q43" s="153" t="str">
        <f>IF(AND('Mapa final'!$AD$12="Alta",'Mapa final'!$AF$12="Leve"),CONCATENATE("R2C",'Mapa final'!$S$12),"")</f>
        <v/>
      </c>
      <c r="R43" s="153" t="str">
        <f>IF(AND('Mapa final'!$AD$12="Alta",'Mapa final'!$AF$12="Leve"),CONCATENATE("R2C",'Mapa final'!$S$12),"")</f>
        <v/>
      </c>
      <c r="S43" s="153" t="str">
        <f>IF(AND('Mapa final'!$AD$12="Alta",'Mapa final'!$AF$12="Leve"),CONCATENATE("R2C",'Mapa final'!$S$12),"")</f>
        <v/>
      </c>
      <c r="T43" s="153" t="str">
        <f>IF(AND('Mapa final'!$AD$12="Alta",'Mapa final'!$AF$12="Leve"),CONCATENATE("R2C",'Mapa final'!$S$12),"")</f>
        <v/>
      </c>
      <c r="U43" s="58" t="str">
        <f>IF(AND('Mapa final'!$AD$12="Alta",'Mapa final'!$AF$12="Leve"),CONCATENATE("R2C",'Mapa final'!$S$12),"")</f>
        <v/>
      </c>
      <c r="V43" s="57" t="str">
        <f>IF(AND('Mapa final'!$AD$12="Alta",'Mapa final'!$AF$12="Leve"),CONCATENATE("R2C",'Mapa final'!$S$12),"")</f>
        <v/>
      </c>
      <c r="W43" s="153" t="str">
        <f>IF(AND('Mapa final'!$AD$12="Alta",'Mapa final'!$AF$12="Leve"),CONCATENATE("R2C",'Mapa final'!$S$12),"")</f>
        <v/>
      </c>
      <c r="X43" s="153" t="str">
        <f>IF(AND('Mapa final'!$AD$12="Alta",'Mapa final'!$AF$12="Leve"),CONCATENATE("R2C",'Mapa final'!$S$12),"")</f>
        <v/>
      </c>
      <c r="Y43" s="153" t="str">
        <f>IF(AND('Mapa final'!$AD$12="Alta",'Mapa final'!$AF$12="Leve"),CONCATENATE("R2C",'Mapa final'!$S$12),"")</f>
        <v/>
      </c>
      <c r="Z43" s="153" t="str">
        <f>IF(AND('Mapa final'!$AD$16="Baja",'Mapa final'!$AF$16="Moderado"),CONCATENATE("R3C",'Mapa final'!$S$16),"")</f>
        <v>R3C3</v>
      </c>
      <c r="AA43" s="58" t="str">
        <f>IF(AND('Mapa final'!$AD$12="Alta",'Mapa final'!$AF$12="Leve"),CONCATENATE("R2C",'Mapa final'!$S$12),"")</f>
        <v/>
      </c>
      <c r="AB43" s="44" t="str">
        <f>IF(AND('Mapa final'!$AD$12="Muy Alta",'Mapa final'!$AF$12="Leve"),CONCATENATE("R2C",'Mapa final'!$S$12),"")</f>
        <v/>
      </c>
      <c r="AC43" s="152" t="str">
        <f>IF(AND('Mapa final'!$AD$12="Muy Alta",'Mapa final'!$AF$12="Leve"),CONCATENATE("R2C",'Mapa final'!$S$12),"")</f>
        <v/>
      </c>
      <c r="AD43" s="152" t="str">
        <f>IF(AND('Mapa final'!$AD$12="Muy Alta",'Mapa final'!$AF$12="Leve"),CONCATENATE("R2C",'Mapa final'!$S$12),"")</f>
        <v/>
      </c>
      <c r="AE43" s="152" t="str">
        <f>IF(AND('Mapa final'!$AD$12="Muy Alta",'Mapa final'!$AF$12="Leve"),CONCATENATE("R2C",'Mapa final'!$S$12),"")</f>
        <v/>
      </c>
      <c r="AF43" s="152" t="str">
        <f>IF(AND('Mapa final'!$AD$12="Muy Alta",'Mapa final'!$AF$12="Leve"),CONCATENATE("R2C",'Mapa final'!$S$12),"")</f>
        <v/>
      </c>
      <c r="AG43" s="45" t="str">
        <f>IF(AND('Mapa final'!$AD$12="Muy Alta",'Mapa final'!$AF$12="Leve"),CONCATENATE("R2C",'Mapa final'!$S$12),"")</f>
        <v/>
      </c>
      <c r="AH43" s="46" t="str">
        <f>IF(AND('Mapa final'!$AD$12="Muy Alta",'Mapa final'!$AF$12="Catastrófico"),CONCATENATE("R2C",'Mapa final'!$S$12),"")</f>
        <v/>
      </c>
      <c r="AI43" s="154" t="str">
        <f>IF(AND('Mapa final'!$AD$12="Muy Alta",'Mapa final'!$AF$12="Catastrófico"),CONCATENATE("R2C",'Mapa final'!$S$12),"")</f>
        <v/>
      </c>
      <c r="AJ43" s="154" t="str">
        <f>IF(AND('Mapa final'!$AD$12="Muy Alta",'Mapa final'!$AF$12="Catastrófico"),CONCATENATE("R2C",'Mapa final'!$S$12),"")</f>
        <v/>
      </c>
      <c r="AK43" s="154" t="str">
        <f>IF(AND('Mapa final'!$AD$12="Muy Alta",'Mapa final'!$AF$12="Catastrófico"),CONCATENATE("R2C",'Mapa final'!$S$12),"")</f>
        <v/>
      </c>
      <c r="AL43" s="154" t="str">
        <f>IF(AND('Mapa final'!$AD$12="Muy Alta",'Mapa final'!$AF$12="Catastrófico"),CONCATENATE("R2C",'Mapa final'!$S$12),"")</f>
        <v/>
      </c>
      <c r="AM43" s="47" t="str">
        <f>IF(AND('Mapa final'!$AD$12="Muy Alta",'Mapa final'!$AF$12="Catastrófico"),CONCATENATE("R2C",'Mapa final'!$S$12),"")</f>
        <v/>
      </c>
      <c r="AN43" s="70"/>
      <c r="AO43" s="367"/>
      <c r="AP43" s="368"/>
      <c r="AQ43" s="368"/>
      <c r="AR43" s="368"/>
      <c r="AS43" s="368"/>
      <c r="AT43" s="369"/>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51"/>
      <c r="C44" s="251"/>
      <c r="D44" s="252"/>
      <c r="E44" s="350"/>
      <c r="F44" s="349"/>
      <c r="G44" s="349"/>
      <c r="H44" s="349"/>
      <c r="I44" s="349"/>
      <c r="J44" s="65" t="str">
        <f>IF(AND('Mapa final'!$AD$12="Baja",'Mapa final'!$AF$12="Leve"),CONCATENATE("R2C",'Mapa final'!$S$12),"")</f>
        <v/>
      </c>
      <c r="K44" s="155" t="str">
        <f>IF(AND('Mapa final'!$AD$12="Baja",'Mapa final'!$AF$12="Leve"),CONCATENATE("R2C",'Mapa final'!$S$12),"")</f>
        <v/>
      </c>
      <c r="L44" s="155" t="str">
        <f>IF(AND('Mapa final'!$AD$12="Baja",'Mapa final'!$AF$12="Leve"),CONCATENATE("R2C",'Mapa final'!$S$12),"")</f>
        <v/>
      </c>
      <c r="M44" s="155" t="str">
        <f>IF(AND('Mapa final'!$AD$12="Baja",'Mapa final'!$AF$12="Leve"),CONCATENATE("R2C",'Mapa final'!$S$12),"")</f>
        <v/>
      </c>
      <c r="N44" s="155" t="str">
        <f>IF(AND('Mapa final'!$AD$12="Baja",'Mapa final'!$AF$12="Leve"),CONCATENATE("R2C",'Mapa final'!$S$12),"")</f>
        <v/>
      </c>
      <c r="O44" s="66" t="str">
        <f>IF(AND('Mapa final'!$AD$12="Baja",'Mapa final'!$AF$12="Leve"),CONCATENATE("R2C",'Mapa final'!$S$12),"")</f>
        <v/>
      </c>
      <c r="P44" s="153" t="str">
        <f>IF(AND('Mapa final'!$AD$12="Alta",'Mapa final'!$AF$12="Leve"),CONCATENATE("R2C",'Mapa final'!$S$12),"")</f>
        <v/>
      </c>
      <c r="Q44" s="153" t="str">
        <f>IF(AND('Mapa final'!$AD$12="Alta",'Mapa final'!$AF$12="Leve"),CONCATENATE("R2C",'Mapa final'!$S$12),"")</f>
        <v/>
      </c>
      <c r="R44" s="153" t="str">
        <f>IF(AND('Mapa final'!$AD$12="Alta",'Mapa final'!$AF$12="Leve"),CONCATENATE("R2C",'Mapa final'!$S$12),"")</f>
        <v/>
      </c>
      <c r="S44" s="153" t="str">
        <f>IF(AND('Mapa final'!$AD$12="Alta",'Mapa final'!$AF$12="Leve"),CONCATENATE("R2C",'Mapa final'!$S$12),"")</f>
        <v/>
      </c>
      <c r="T44" s="153" t="str">
        <f>IF(AND('Mapa final'!$AD$12="Alta",'Mapa final'!$AF$12="Leve"),CONCATENATE("R2C",'Mapa final'!$S$12),"")</f>
        <v/>
      </c>
      <c r="U44" s="58" t="str">
        <f>IF(AND('Mapa final'!$AD$12="Alta",'Mapa final'!$AF$12="Leve"),CONCATENATE("R2C",'Mapa final'!$S$12),"")</f>
        <v/>
      </c>
      <c r="V44" s="57" t="str">
        <f>IF(AND('Mapa final'!$AD$12="Alta",'Mapa final'!$AF$12="Leve"),CONCATENATE("R2C",'Mapa final'!$S$12),"")</f>
        <v/>
      </c>
      <c r="W44" s="153" t="str">
        <f>IF(AND('Mapa final'!$AD$12="Alta",'Mapa final'!$AF$12="Leve"),CONCATENATE("R2C",'Mapa final'!$S$12),"")</f>
        <v/>
      </c>
      <c r="X44" s="153" t="str">
        <f>IF(AND('Mapa final'!$AD$12="Alta",'Mapa final'!$AF$12="Leve"),CONCATENATE("R2C",'Mapa final'!$S$12),"")</f>
        <v/>
      </c>
      <c r="Y44" s="153" t="str">
        <f>IF(AND('Mapa final'!$AD$12="Alta",'Mapa final'!$AF$12="Leve"),CONCATENATE("R2C",'Mapa final'!$S$12),"")</f>
        <v/>
      </c>
      <c r="Z44" s="153" t="str">
        <f>IF(AND('Mapa final'!$AD$12="Alta",'Mapa final'!$AF$12="Leve"),CONCATENATE("R2C",'Mapa final'!$S$12),"")</f>
        <v/>
      </c>
      <c r="AA44" s="58" t="str">
        <f>IF(AND('Mapa final'!$AD$12="Alta",'Mapa final'!$AF$12="Leve"),CONCATENATE("R2C",'Mapa final'!$S$12),"")</f>
        <v/>
      </c>
      <c r="AB44" s="44" t="str">
        <f>IF(AND('Mapa final'!$AD$12="Muy Alta",'Mapa final'!$AF$12="Leve"),CONCATENATE("R2C",'Mapa final'!$S$12),"")</f>
        <v/>
      </c>
      <c r="AC44" s="152" t="str">
        <f>IF(AND('Mapa final'!$AD$12="Muy Alta",'Mapa final'!$AF$12="Leve"),CONCATENATE("R2C",'Mapa final'!$S$12),"")</f>
        <v/>
      </c>
      <c r="AD44" s="152" t="str">
        <f>IF(AND('Mapa final'!$AD$12="Muy Alta",'Mapa final'!$AF$12="Leve"),CONCATENATE("R2C",'Mapa final'!$S$12),"")</f>
        <v/>
      </c>
      <c r="AE44" s="152" t="str">
        <f>IF(AND('Mapa final'!$AD$12="Muy Alta",'Mapa final'!$AF$12="Leve"),CONCATENATE("R2C",'Mapa final'!$S$12),"")</f>
        <v/>
      </c>
      <c r="AF44" s="152" t="str">
        <f>IF(AND('Mapa final'!$AD$12="Muy Alta",'Mapa final'!$AF$12="Leve"),CONCATENATE("R2C",'Mapa final'!$S$12),"")</f>
        <v/>
      </c>
      <c r="AG44" s="45" t="str">
        <f>IF(AND('Mapa final'!$AD$12="Muy Alta",'Mapa final'!$AF$12="Leve"),CONCATENATE("R2C",'Mapa final'!$S$12),"")</f>
        <v/>
      </c>
      <c r="AH44" s="46" t="str">
        <f>IF(AND('Mapa final'!$AD$12="Muy Alta",'Mapa final'!$AF$12="Catastrófico"),CONCATENATE("R2C",'Mapa final'!$S$12),"")</f>
        <v/>
      </c>
      <c r="AI44" s="154" t="str">
        <f>IF(AND('Mapa final'!$AD$12="Muy Alta",'Mapa final'!$AF$12="Catastrófico"),CONCATENATE("R2C",'Mapa final'!$S$12),"")</f>
        <v/>
      </c>
      <c r="AJ44" s="154" t="str">
        <f>IF(AND('Mapa final'!$AD$12="Muy Alta",'Mapa final'!$AF$12="Catastrófico"),CONCATENATE("R2C",'Mapa final'!$S$12),"")</f>
        <v/>
      </c>
      <c r="AK44" s="154" t="str">
        <f>IF(AND('Mapa final'!$AD$12="Muy Alta",'Mapa final'!$AF$12="Catastrófico"),CONCATENATE("R2C",'Mapa final'!$S$12),"")</f>
        <v/>
      </c>
      <c r="AL44" s="154" t="str">
        <f>IF(AND('Mapa final'!$AD$12="Muy Alta",'Mapa final'!$AF$12="Catastrófico"),CONCATENATE("R2C",'Mapa final'!$S$12),"")</f>
        <v/>
      </c>
      <c r="AM44" s="47" t="str">
        <f>IF(AND('Mapa final'!$AD$12="Muy Alta",'Mapa final'!$AF$12="Catastrófico"),CONCATENATE("R2C",'Mapa final'!$S$12),"")</f>
        <v/>
      </c>
      <c r="AN44" s="70"/>
      <c r="AO44" s="367"/>
      <c r="AP44" s="368"/>
      <c r="AQ44" s="368"/>
      <c r="AR44" s="368"/>
      <c r="AS44" s="368"/>
      <c r="AT44" s="369"/>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51"/>
      <c r="C45" s="251"/>
      <c r="D45" s="252"/>
      <c r="E45" s="351"/>
      <c r="F45" s="352"/>
      <c r="G45" s="352"/>
      <c r="H45" s="352"/>
      <c r="I45" s="352"/>
      <c r="J45" s="65" t="str">
        <f>IF(AND('Mapa final'!$AD$12="Baja",'Mapa final'!$AF$12="Leve"),CONCATENATE("R2C",'Mapa final'!$S$12),"")</f>
        <v/>
      </c>
      <c r="K45" s="155" t="str">
        <f>IF(AND('Mapa final'!$AD$12="Baja",'Mapa final'!$AF$12="Leve"),CONCATENATE("R2C",'Mapa final'!$S$12),"")</f>
        <v/>
      </c>
      <c r="L45" s="155" t="str">
        <f>IF(AND('Mapa final'!$AD$12="Baja",'Mapa final'!$AF$12="Leve"),CONCATENATE("R2C",'Mapa final'!$S$12),"")</f>
        <v/>
      </c>
      <c r="M45" s="155" t="str">
        <f>IF(AND('Mapa final'!$AD$12="Baja",'Mapa final'!$AF$12="Leve"),CONCATENATE("R2C",'Mapa final'!$S$12),"")</f>
        <v/>
      </c>
      <c r="N45" s="155" t="str">
        <f>IF(AND('Mapa final'!$AD$12="Baja",'Mapa final'!$AF$12="Leve"),CONCATENATE("R2C",'Mapa final'!$S$12),"")</f>
        <v/>
      </c>
      <c r="O45" s="66" t="str">
        <f>IF(AND('Mapa final'!$AD$12="Baja",'Mapa final'!$AF$12="Leve"),CONCATENATE("R2C",'Mapa final'!$S$12),"")</f>
        <v/>
      </c>
      <c r="P45" s="60" t="str">
        <f>IF(AND('Mapa final'!$AD$12="Alta",'Mapa final'!$AF$12="Leve"),CONCATENATE("R2C",'Mapa final'!$S$12),"")</f>
        <v/>
      </c>
      <c r="Q45" s="60" t="str">
        <f>IF(AND('Mapa final'!$AD$12="Alta",'Mapa final'!$AF$12="Leve"),CONCATENATE("R2C",'Mapa final'!$S$12),"")</f>
        <v/>
      </c>
      <c r="R45" s="60" t="str">
        <f>IF(AND('Mapa final'!$AD$12="Alta",'Mapa final'!$AF$12="Leve"),CONCATENATE("R2C",'Mapa final'!$S$12),"")</f>
        <v/>
      </c>
      <c r="S45" s="60" t="str">
        <f>IF(AND('Mapa final'!$AD$12="Alta",'Mapa final'!$AF$12="Leve"),CONCATENATE("R2C",'Mapa final'!$S$12),"")</f>
        <v/>
      </c>
      <c r="T45" s="60" t="str">
        <f>IF(AND('Mapa final'!$AD$12="Alta",'Mapa final'!$AF$12="Leve"),CONCATENATE("R2C",'Mapa final'!$S$12),"")</f>
        <v/>
      </c>
      <c r="U45" s="61" t="str">
        <f>IF(AND('Mapa final'!$AD$12="Alta",'Mapa final'!$AF$12="Leve"),CONCATENATE("R2C",'Mapa final'!$S$12),"")</f>
        <v/>
      </c>
      <c r="V45" s="59" t="str">
        <f>IF(AND('Mapa final'!$AD$12="Alta",'Mapa final'!$AF$12="Leve"),CONCATENATE("R2C",'Mapa final'!$S$12),"")</f>
        <v/>
      </c>
      <c r="W45" s="60" t="str">
        <f>IF(AND('Mapa final'!$AD$12="Alta",'Mapa final'!$AF$12="Leve"),CONCATENATE("R2C",'Mapa final'!$S$12),"")</f>
        <v/>
      </c>
      <c r="X45" s="60" t="str">
        <f>IF(AND('Mapa final'!$AD$12="Alta",'Mapa final'!$AF$12="Leve"),CONCATENATE("R2C",'Mapa final'!$S$12),"")</f>
        <v/>
      </c>
      <c r="Y45" s="60" t="str">
        <f>IF(AND('Mapa final'!$AD$12="Alta",'Mapa final'!$AF$12="Leve"),CONCATENATE("R2C",'Mapa final'!$S$12),"")</f>
        <v/>
      </c>
      <c r="Z45" s="60" t="str">
        <f>IF(AND('Mapa final'!$AD$12="Alta",'Mapa final'!$AF$12="Leve"),CONCATENATE("R2C",'Mapa final'!$S$12),"")</f>
        <v/>
      </c>
      <c r="AA45" s="61" t="str">
        <f>IF(AND('Mapa final'!$AD$12="Alta",'Mapa final'!$AF$12="Leve"),CONCATENATE("R2C",'Mapa final'!$S$12),"")</f>
        <v/>
      </c>
      <c r="AB45" s="48" t="str">
        <f>IF(AND('Mapa final'!$AD$12="Muy Alta",'Mapa final'!$AF$12="Leve"),CONCATENATE("R2C",'Mapa final'!$S$12),"")</f>
        <v/>
      </c>
      <c r="AC45" s="49" t="str">
        <f>IF(AND('Mapa final'!$AD$12="Muy Alta",'Mapa final'!$AF$12="Leve"),CONCATENATE("R2C",'Mapa final'!$S$12),"")</f>
        <v/>
      </c>
      <c r="AD45" s="49" t="str">
        <f>IF(AND('Mapa final'!$AD$12="Muy Alta",'Mapa final'!$AF$12="Leve"),CONCATENATE("R2C",'Mapa final'!$S$12),"")</f>
        <v/>
      </c>
      <c r="AE45" s="49" t="str">
        <f>IF(AND('Mapa final'!$AD$12="Muy Alta",'Mapa final'!$AF$12="Leve"),CONCATENATE("R2C",'Mapa final'!$S$12),"")</f>
        <v/>
      </c>
      <c r="AF45" s="49" t="str">
        <f>IF(AND('Mapa final'!$AD$12="Muy Alta",'Mapa final'!$AF$12="Leve"),CONCATENATE("R2C",'Mapa final'!$S$12),"")</f>
        <v/>
      </c>
      <c r="AG45" s="50" t="str">
        <f>IF(AND('Mapa final'!$AD$12="Muy Alta",'Mapa final'!$AF$12="Leve"),CONCATENATE("R2C",'Mapa final'!$S$12),"")</f>
        <v/>
      </c>
      <c r="AH45" s="51" t="str">
        <f>IF(AND('Mapa final'!$AD$12="Muy Alta",'Mapa final'!$AF$12="Catastrófico"),CONCATENATE("R2C",'Mapa final'!$S$12),"")</f>
        <v/>
      </c>
      <c r="AI45" s="52" t="str">
        <f>IF(AND('Mapa final'!$AD$12="Muy Alta",'Mapa final'!$AF$12="Catastrófico"),CONCATENATE("R2C",'Mapa final'!$S$12),"")</f>
        <v/>
      </c>
      <c r="AJ45" s="52" t="str">
        <f>IF(AND('Mapa final'!$AD$12="Muy Alta",'Mapa final'!$AF$12="Catastrófico"),CONCATENATE("R2C",'Mapa final'!$S$12),"")</f>
        <v/>
      </c>
      <c r="AK45" s="52" t="str">
        <f>IF(AND('Mapa final'!$AD$12="Muy Alta",'Mapa final'!$AF$12="Catastrófico"),CONCATENATE("R2C",'Mapa final'!$S$12),"")</f>
        <v/>
      </c>
      <c r="AL45" s="52" t="str">
        <f>IF(AND('Mapa final'!$AD$12="Muy Alta",'Mapa final'!$AF$12="Catastrófico"),CONCATENATE("R2C",'Mapa final'!$S$12),"")</f>
        <v/>
      </c>
      <c r="AM45" s="53" t="str">
        <f>IF(AND('Mapa final'!$AD$12="Muy Alta",'Mapa final'!$AF$12="Catastrófico"),CONCATENATE("R2C",'Mapa final'!$S$12),"")</f>
        <v/>
      </c>
      <c r="AN45" s="70"/>
      <c r="AO45" s="370"/>
      <c r="AP45" s="371"/>
      <c r="AQ45" s="371"/>
      <c r="AR45" s="371"/>
      <c r="AS45" s="371"/>
      <c r="AT45" s="372"/>
    </row>
    <row r="46" spans="1:80" ht="24" customHeight="1" x14ac:dyDescent="0.25">
      <c r="A46" s="70"/>
      <c r="B46" s="251"/>
      <c r="C46" s="251"/>
      <c r="D46" s="252"/>
      <c r="E46" s="346" t="s">
        <v>112</v>
      </c>
      <c r="F46" s="347"/>
      <c r="G46" s="347"/>
      <c r="H46" s="347"/>
      <c r="I46" s="347"/>
      <c r="J46" s="62" t="str">
        <f>IF(AND('Mapa final'!$AD$12="Baja",'Mapa final'!$AF$12="Leve"),CONCATENATE("R2C",'Mapa final'!$S$12),"")</f>
        <v/>
      </c>
      <c r="K46" s="63" t="str">
        <f>IF(AND('Mapa final'!$AD$12="Baja",'Mapa final'!$AF$12="Leve"),CONCATENATE("R2C",'Mapa final'!$S$12),"")</f>
        <v/>
      </c>
      <c r="L46" s="63" t="str">
        <f>IF(AND('Mapa final'!$AD$12="Baja",'Mapa final'!$AF$12="Leve"),CONCATENATE("R2C",'Mapa final'!$S$12),"")</f>
        <v/>
      </c>
      <c r="M46" s="63" t="str">
        <f>IF(AND('Mapa final'!$AD$12="Baja",'Mapa final'!$AF$12="Leve"),CONCATENATE("R2C",'Mapa final'!$S$12),"")</f>
        <v/>
      </c>
      <c r="N46" s="63" t="str">
        <f>IF(AND('Mapa final'!$AD$12="Baja",'Mapa final'!$AF$12="Leve"),CONCATENATE("R2C",'Mapa final'!$S$12),"")</f>
        <v/>
      </c>
      <c r="O46" s="64" t="str">
        <f>IF(AND('Mapa final'!$AD$12="Baja",'Mapa final'!$AF$12="Leve"),CONCATENATE("R2C",'Mapa final'!$S$12),"")</f>
        <v/>
      </c>
      <c r="P46" s="62" t="str">
        <f>IF(AND('Mapa final'!$AD$12="Baja",'Mapa final'!$AF$12="Leve"),CONCATENATE("R2C",'Mapa final'!$S$12),"")</f>
        <v/>
      </c>
      <c r="Q46" s="63" t="str">
        <f>IF(AND('Mapa final'!$AD$12="Baja",'Mapa final'!$AF$12="Leve"),CONCATENATE("R2C",'Mapa final'!$S$12),"")</f>
        <v/>
      </c>
      <c r="R46" s="63" t="str">
        <f>IF(AND('Mapa final'!$AD$12="Baja",'Mapa final'!$AF$12="Leve"),CONCATENATE("R2C",'Mapa final'!$S$12),"")</f>
        <v/>
      </c>
      <c r="S46" s="63" t="str">
        <f>IF(AND('Mapa final'!$AD$12="Baja",'Mapa final'!$AF$12="Leve"),CONCATENATE("R2C",'Mapa final'!$S$12),"")</f>
        <v/>
      </c>
      <c r="T46" s="63" t="str">
        <f>IF(AND('Mapa final'!$AD$12="Baja",'Mapa final'!$AF$12="Leve"),CONCATENATE("R2C",'Mapa final'!$S$12),"")</f>
        <v/>
      </c>
      <c r="U46" s="64" t="str">
        <f>IF(AND('Mapa final'!$AD$12="Baja",'Mapa final'!$AF$12="Leve"),CONCATENATE("R2C",'Mapa final'!$S$12),"")</f>
        <v/>
      </c>
      <c r="V46" s="54" t="str">
        <f>IF(AND('Mapa final'!$AD$12="Alta",'Mapa final'!$AF$12="Leve"),CONCATENATE("R2C",'Mapa final'!$S$12),"")</f>
        <v/>
      </c>
      <c r="W46" s="55" t="str">
        <f>IF(AND('Mapa final'!$AD$12="Alta",'Mapa final'!$AF$12="Leve"),CONCATENATE("R2C",'Mapa final'!$S$12),"")</f>
        <v/>
      </c>
      <c r="X46" s="55" t="str">
        <f>IF(AND('Mapa final'!$AD$12="Alta",'Mapa final'!$AF$12="Leve"),CONCATENATE("R2C",'Mapa final'!$S$12),"")</f>
        <v/>
      </c>
      <c r="Y46" s="55" t="str">
        <f>IF(AND('Mapa final'!$AD$12="Alta",'Mapa final'!$AF$12="Leve"),CONCATENATE("R2C",'Mapa final'!$S$12),"")</f>
        <v/>
      </c>
      <c r="Z46" s="55" t="str">
        <f>IF(AND('Mapa final'!$AD$12="Alta",'Mapa final'!$AF$12="Leve"),CONCATENATE("R2C",'Mapa final'!$S$12),"")</f>
        <v/>
      </c>
      <c r="AA46" s="56" t="str">
        <f>IF(AND('Mapa final'!$AD$12="Alta",'Mapa final'!$AF$12="Leve"),CONCATENATE("R2C",'Mapa final'!$S$12),"")</f>
        <v/>
      </c>
      <c r="AB46" s="38" t="str">
        <f>IF(AND('Mapa final'!$AD$12="Muy Alta",'Mapa final'!$AF$12="Leve"),CONCATENATE("R2C",'Mapa final'!$S$12),"")</f>
        <v/>
      </c>
      <c r="AC46" s="39" t="str">
        <f>IF(AND('Mapa final'!$AD$12="Muy Alta",'Mapa final'!$AF$12="Leve"),CONCATENATE("R2C",'Mapa final'!$S$12),"")</f>
        <v/>
      </c>
      <c r="AD46" s="39" t="str">
        <f>IF(AND('Mapa final'!$AD$12="Muy Alta",'Mapa final'!$AF$12="Leve"),CONCATENATE("R2C",'Mapa final'!$S$12),"")</f>
        <v/>
      </c>
      <c r="AE46" s="39" t="str">
        <f>IF(AND('Mapa final'!$AD$12="Muy Alta",'Mapa final'!$AF$12="Leve"),CONCATENATE("R2C",'Mapa final'!$S$12),"")</f>
        <v/>
      </c>
      <c r="AF46" s="39" t="str">
        <f>IF(AND('Mapa final'!$AD$12="Muy Alta",'Mapa final'!$AF$12="Leve"),CONCATENATE("R2C",'Mapa final'!$S$12),"")</f>
        <v/>
      </c>
      <c r="AG46" s="40" t="str">
        <f>IF(AND('Mapa final'!$AD$12="Muy Alta",'Mapa final'!$AF$12="Leve"),CONCATENATE("R2C",'Mapa final'!$S$12),"")</f>
        <v/>
      </c>
      <c r="AH46" s="41" t="str">
        <f>IF(AND('Mapa final'!$AD$12="Muy Alta",'Mapa final'!$AF$12="Catastrófico"),CONCATENATE("R2C",'Mapa final'!$S$12),"")</f>
        <v/>
      </c>
      <c r="AI46" s="42" t="str">
        <f>IF(AND('Mapa final'!$AD$12="Muy Alta",'Mapa final'!$AF$12="Catastrófico"),CONCATENATE("R2C",'Mapa final'!$S$12),"")</f>
        <v/>
      </c>
      <c r="AJ46" s="42" t="str">
        <f>IF(AND('Mapa final'!$AD$12="Muy Alta",'Mapa final'!$AF$12="Catastrófico"),CONCATENATE("R2C",'Mapa final'!$S$12),"")</f>
        <v/>
      </c>
      <c r="AK46" s="42" t="str">
        <f>IF(AND('Mapa final'!$AD$12="Muy Alta",'Mapa final'!$AF$12="Catastrófico"),CONCATENATE("R2C",'Mapa final'!$S$12),"")</f>
        <v/>
      </c>
      <c r="AL46" s="42" t="str">
        <f>IF(AND('Mapa final'!$AD$12="Muy Alta",'Mapa final'!$AF$12="Catastrófico"),CONCATENATE("R2C",'Mapa final'!$S$12),"")</f>
        <v/>
      </c>
      <c r="AM46" s="43" t="str">
        <f>IF(AND('Mapa final'!$AD$12="Muy Alta",'Mapa final'!$AF$12="Catastrófico"),CONCATENATE("R2C",'Mapa final'!$S$12),"")</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4" customHeight="1" x14ac:dyDescent="0.25">
      <c r="A47" s="70"/>
      <c r="B47" s="251"/>
      <c r="C47" s="251"/>
      <c r="D47" s="252"/>
      <c r="E47" s="348"/>
      <c r="F47" s="349"/>
      <c r="G47" s="349"/>
      <c r="H47" s="349"/>
      <c r="I47" s="349"/>
      <c r="J47" s="65" t="str">
        <f>IF(AND('Mapa final'!$AD$12="Baja",'Mapa final'!$AF$12="Leve"),CONCATENATE("R2C",'Mapa final'!$S$12),"")</f>
        <v/>
      </c>
      <c r="K47" s="155" t="str">
        <f>IF(AND('Mapa final'!$AD$12="Baja",'Mapa final'!$AF$12="Leve"),CONCATENATE("R2C",'Mapa final'!$S$12),"")</f>
        <v/>
      </c>
      <c r="L47" s="155" t="str">
        <f>IF(AND('Mapa final'!$AD$12="Baja",'Mapa final'!$AF$12="Leve"),CONCATENATE("R2C",'Mapa final'!$S$12),"")</f>
        <v/>
      </c>
      <c r="M47" s="155" t="str">
        <f>IF(AND('Mapa final'!$AD$12="Baja",'Mapa final'!$AF$12="Leve"),CONCATENATE("R2C",'Mapa final'!$S$12),"")</f>
        <v/>
      </c>
      <c r="N47" s="155" t="str">
        <f>IF(AND('Mapa final'!$AD$12="Baja",'Mapa final'!$AF$12="Leve"),CONCATENATE("R2C",'Mapa final'!$S$12),"")</f>
        <v/>
      </c>
      <c r="O47" s="66" t="str">
        <f>IF(AND('Mapa final'!$AD$12="Baja",'Mapa final'!$AF$12="Leve"),CONCATENATE("R2C",'Mapa final'!$S$12),"")</f>
        <v/>
      </c>
      <c r="P47" s="65" t="str">
        <f>IF(AND('Mapa final'!$AD$12="Baja",'Mapa final'!$AF$12="Leve"),CONCATENATE("R2C",'Mapa final'!$S$12),"")</f>
        <v/>
      </c>
      <c r="Q47" s="155" t="str">
        <f>IF(AND('Mapa final'!$AD$12="Baja",'Mapa final'!$AF$12="Leve"),CONCATENATE("R2C",'Mapa final'!$S$12),"")</f>
        <v/>
      </c>
      <c r="R47" s="155" t="str">
        <f>IF(AND('Mapa final'!$AD$12="Baja",'Mapa final'!$AF$12="Leve"),CONCATENATE("R2C",'Mapa final'!$S$12),"")</f>
        <v/>
      </c>
      <c r="S47" s="155" t="str">
        <f>IF(AND('Mapa final'!$AD$12="Baja",'Mapa final'!$AF$12="Leve"),CONCATENATE("R2C",'Mapa final'!$S$12),"")</f>
        <v/>
      </c>
      <c r="T47" s="155" t="str">
        <f>IF(AND('Mapa final'!$AD$12="Baja",'Mapa final'!$AF$12="Leve"),CONCATENATE("R2C",'Mapa final'!$S$12),"")</f>
        <v/>
      </c>
      <c r="U47" s="66" t="str">
        <f>IF(AND('Mapa final'!$AD$12="Baja",'Mapa final'!$AF$12="Leve"),CONCATENATE("R2C",'Mapa final'!$S$12),"")</f>
        <v/>
      </c>
      <c r="V47" s="57" t="str">
        <f>IF(AND('Mapa final'!$AD$12="Alta",'Mapa final'!$AF$12="Leve"),CONCATENATE("R2C",'Mapa final'!$S$12),"")</f>
        <v/>
      </c>
      <c r="W47" s="153" t="str">
        <f>IF(AND('Mapa final'!$AD$12="Alta",'Mapa final'!$AF$12="Leve"),CONCATENATE("R2C",'Mapa final'!$S$12),"")</f>
        <v/>
      </c>
      <c r="X47" s="153" t="str">
        <f>IF(AND('Mapa final'!$AD$12="Alta",'Mapa final'!$AF$12="Leve"),CONCATENATE("R2C",'Mapa final'!$S$12),"")</f>
        <v/>
      </c>
      <c r="Y47" s="153" t="str">
        <f>IF(AND('Mapa final'!$AD$12="Alta",'Mapa final'!$AF$12="Leve"),CONCATENATE("R2C",'Mapa final'!$S$12),"")</f>
        <v/>
      </c>
      <c r="Z47" s="153" t="str">
        <f>IF(AND('Mapa final'!$AD$12="Alta",'Mapa final'!$AF$12="Leve"),CONCATENATE("R2C",'Mapa final'!$S$12),"")</f>
        <v/>
      </c>
      <c r="AA47" s="58" t="str">
        <f>IF(AND('Mapa final'!$AD$12="Alta",'Mapa final'!$AF$12="Leve"),CONCATENATE("R2C",'Mapa final'!$S$12),"")</f>
        <v/>
      </c>
      <c r="AB47" s="44" t="str">
        <f>IF(AND('Mapa final'!$AD$12="Muy Alta",'Mapa final'!$AF$12="Leve"),CONCATENATE("R2C",'Mapa final'!$S$12),"")</f>
        <v/>
      </c>
      <c r="AC47" s="152" t="str">
        <f>IF(AND('Mapa final'!$AD$12="Muy Alta",'Mapa final'!$AF$12="Leve"),CONCATENATE("R2C",'Mapa final'!$S$12),"")</f>
        <v/>
      </c>
      <c r="AD47" s="152" t="str">
        <f>IF(AND('Mapa final'!$AD$12="Muy Alta",'Mapa final'!$AF$12="Leve"),CONCATENATE("R2C",'Mapa final'!$S$12),"")</f>
        <v/>
      </c>
      <c r="AE47" s="152" t="str">
        <f>IF(AND('Mapa final'!$AD$12="Muy Alta",'Mapa final'!$AF$12="Leve"),CONCATENATE("R2C",'Mapa final'!$S$12),"")</f>
        <v/>
      </c>
      <c r="AF47" s="152" t="str">
        <f>IF(AND('Mapa final'!$AD$12="Muy Alta",'Mapa final'!$AF$12="Leve"),CONCATENATE("R2C",'Mapa final'!$S$12),"")</f>
        <v/>
      </c>
      <c r="AG47" s="45" t="str">
        <f>IF(AND('Mapa final'!$AD$12="Muy Alta",'Mapa final'!$AF$12="Leve"),CONCATENATE("R2C",'Mapa final'!$S$12),"")</f>
        <v/>
      </c>
      <c r="AH47" s="46" t="str">
        <f>IF(AND('Mapa final'!$AD$12="Muy Alta",'Mapa final'!$AF$12="Catastrófico"),CONCATENATE("R2C",'Mapa final'!$S$12),"")</f>
        <v/>
      </c>
      <c r="AI47" s="154" t="str">
        <f>IF(AND('Mapa final'!$AD$12="Muy Alta",'Mapa final'!$AF$12="Catastrófico"),CONCATENATE("R2C",'Mapa final'!$S$12),"")</f>
        <v/>
      </c>
      <c r="AJ47" s="154" t="str">
        <f>IF(AND('Mapa final'!$AD$12="Muy Alta",'Mapa final'!$AF$12="Catastrófico"),CONCATENATE("R2C",'Mapa final'!$S$12),"")</f>
        <v/>
      </c>
      <c r="AK47" s="154" t="str">
        <f>IF(AND('Mapa final'!$AD$12="Muy Alta",'Mapa final'!$AF$12="Catastrófico"),CONCATENATE("R2C",'Mapa final'!$S$12),"")</f>
        <v/>
      </c>
      <c r="AL47" s="154" t="str">
        <f>IF(AND('Mapa final'!$AD$12="Muy Alta",'Mapa final'!$AF$12="Catastrófico"),CONCATENATE("R2C",'Mapa final'!$S$12),"")</f>
        <v/>
      </c>
      <c r="AM47" s="47" t="str">
        <f>IF(AND('Mapa final'!$AD$12="Muy Alta",'Mapa final'!$AF$12="Catastrófico"),CONCATENATE("R2C",'Mapa final'!$S$12),"")</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51"/>
      <c r="C48" s="251"/>
      <c r="D48" s="252"/>
      <c r="E48" s="348"/>
      <c r="F48" s="349"/>
      <c r="G48" s="349"/>
      <c r="H48" s="349"/>
      <c r="I48" s="349"/>
      <c r="J48" s="65" t="str">
        <f>IF(AND('Mapa final'!$AD$12="Baja",'Mapa final'!$AF$12="Leve"),CONCATENATE("R2C",'Mapa final'!$S$12),"")</f>
        <v/>
      </c>
      <c r="K48" s="155" t="str">
        <f>IF(AND('Mapa final'!$AD$12="Baja",'Mapa final'!$AF$12="Leve"),CONCATENATE("R2C",'Mapa final'!$S$12),"")</f>
        <v/>
      </c>
      <c r="L48" s="155" t="str">
        <f>IF(AND('Mapa final'!$AD$12="Baja",'Mapa final'!$AF$12="Leve"),CONCATENATE("R2C",'Mapa final'!$S$12),"")</f>
        <v/>
      </c>
      <c r="M48" s="155" t="str">
        <f>IF(AND('Mapa final'!$AD$12="Baja",'Mapa final'!$AF$12="Leve"),CONCATENATE("R2C",'Mapa final'!$S$12),"")</f>
        <v/>
      </c>
      <c r="N48" s="155" t="str">
        <f>IF(AND('Mapa final'!$AD$12="Baja",'Mapa final'!$AF$12="Leve"),CONCATENATE("R2C",'Mapa final'!$S$12),"")</f>
        <v/>
      </c>
      <c r="O48" s="66" t="str">
        <f>IF(AND('Mapa final'!$AD$12="Baja",'Mapa final'!$AF$12="Leve"),CONCATENATE("R2C",'Mapa final'!$S$12),"")</f>
        <v/>
      </c>
      <c r="P48" s="65" t="str">
        <f>IF(AND('Mapa final'!$AD$12="Baja",'Mapa final'!$AF$12="Leve"),CONCATENATE("R2C",'Mapa final'!$S$12),"")</f>
        <v/>
      </c>
      <c r="Q48" s="155" t="str">
        <f>IF(AND('Mapa final'!$AD$12="Baja",'Mapa final'!$AF$12="Leve"),CONCATENATE("R2C",'Mapa final'!$S$12),"")</f>
        <v/>
      </c>
      <c r="R48" s="155" t="str">
        <f>IF(AND('Mapa final'!$AD$12="Baja",'Mapa final'!$AF$12="Leve"),CONCATENATE("R2C",'Mapa final'!$S$12),"")</f>
        <v/>
      </c>
      <c r="S48" s="155" t="str">
        <f>IF(AND('Mapa final'!$AD$12="Baja",'Mapa final'!$AF$12="Leve"),CONCATENATE("R2C",'Mapa final'!$S$12),"")</f>
        <v/>
      </c>
      <c r="T48" s="155" t="str">
        <f>IF(AND('Mapa final'!$AD$12="Baja",'Mapa final'!$AF$12="Leve"),CONCATENATE("R2C",'Mapa final'!$S$12),"")</f>
        <v/>
      </c>
      <c r="U48" s="66" t="str">
        <f>IF(AND('Mapa final'!$AD$12="Baja",'Mapa final'!$AF$12="Leve"),CONCATENATE("R2C",'Mapa final'!$S$12),"")</f>
        <v/>
      </c>
      <c r="V48" s="57" t="str">
        <f>IF(AND('Mapa final'!$AD$12="Alta",'Mapa final'!$AF$12="Leve"),CONCATENATE("R2C",'Mapa final'!$S$12),"")</f>
        <v/>
      </c>
      <c r="W48" s="153" t="str">
        <f>IF(AND('Mapa final'!$AD$12="Alta",'Mapa final'!$AF$12="Leve"),CONCATENATE("R2C",'Mapa final'!$S$12),"")</f>
        <v/>
      </c>
      <c r="X48" s="153" t="str">
        <f>IF(AND('Mapa final'!$AD$12="Alta",'Mapa final'!$AF$12="Leve"),CONCATENATE("R2C",'Mapa final'!$S$12),"")</f>
        <v/>
      </c>
      <c r="Y48" s="153" t="str">
        <f>IF(AND('Mapa final'!$AD$12="Alta",'Mapa final'!$AF$12="Leve"),CONCATENATE("R2C",'Mapa final'!$S$12),"")</f>
        <v/>
      </c>
      <c r="Z48" s="153" t="str">
        <f>IF(AND('Mapa final'!$AD$12="Alta",'Mapa final'!$AF$12="Leve"),CONCATENATE("R2C",'Mapa final'!$S$12),"")</f>
        <v/>
      </c>
      <c r="AA48" s="58" t="str">
        <f>IF(AND('Mapa final'!$AD$12="Alta",'Mapa final'!$AF$12="Leve"),CONCATENATE("R2C",'Mapa final'!$S$12),"")</f>
        <v/>
      </c>
      <c r="AB48" s="44" t="str">
        <f>IF(AND('Mapa final'!$AD$12="Muy Alta",'Mapa final'!$AF$12="Leve"),CONCATENATE("R2C",'Mapa final'!$S$12),"")</f>
        <v/>
      </c>
      <c r="AC48" s="152" t="str">
        <f>IF(AND('Mapa final'!$AD$12="Muy Alta",'Mapa final'!$AF$12="Leve"),CONCATENATE("R2C",'Mapa final'!$S$12),"")</f>
        <v/>
      </c>
      <c r="AD48" s="152" t="str">
        <f>IF(AND('Mapa final'!$AD$12="Muy Alta",'Mapa final'!$AF$12="Leve"),CONCATENATE("R2C",'Mapa final'!$S$12),"")</f>
        <v/>
      </c>
      <c r="AE48" s="152" t="str">
        <f>IF(AND('Mapa final'!$AD$12="Muy Alta",'Mapa final'!$AF$12="Leve"),CONCATENATE("R2C",'Mapa final'!$S$12),"")</f>
        <v/>
      </c>
      <c r="AF48" s="152" t="str">
        <f>IF(AND('Mapa final'!$AD$12="Muy Alta",'Mapa final'!$AF$12="Leve"),CONCATENATE("R2C",'Mapa final'!$S$12),"")</f>
        <v/>
      </c>
      <c r="AG48" s="45" t="str">
        <f>IF(AND('Mapa final'!$AD$12="Muy Alta",'Mapa final'!$AF$12="Leve"),CONCATENATE("R2C",'Mapa final'!$S$12),"")</f>
        <v/>
      </c>
      <c r="AH48" s="46" t="str">
        <f>IF(AND('Mapa final'!$AD$12="Muy Alta",'Mapa final'!$AF$12="Catastrófico"),CONCATENATE("R2C",'Mapa final'!$S$12),"")</f>
        <v/>
      </c>
      <c r="AI48" s="154" t="str">
        <f>IF(AND('Mapa final'!$AD$12="Muy Alta",'Mapa final'!$AF$12="Catastrófico"),CONCATENATE("R2C",'Mapa final'!$S$12),"")</f>
        <v/>
      </c>
      <c r="AJ48" s="154" t="str">
        <f>IF(AND('Mapa final'!$AD$12="Muy Alta",'Mapa final'!$AF$12="Catastrófico"),CONCATENATE("R2C",'Mapa final'!$S$12),"")</f>
        <v/>
      </c>
      <c r="AK48" s="154" t="str">
        <f>IF(AND('Mapa final'!$AD$12="Muy Alta",'Mapa final'!$AF$12="Catastrófico"),CONCATENATE("R2C",'Mapa final'!$S$12),"")</f>
        <v/>
      </c>
      <c r="AL48" s="154" t="str">
        <f>IF(AND('Mapa final'!$AD$12="Muy Alta",'Mapa final'!$AF$12="Catastrófico"),CONCATENATE("R2C",'Mapa final'!$S$12),"")</f>
        <v/>
      </c>
      <c r="AM48" s="47" t="str">
        <f>IF(AND('Mapa final'!$AD$12="Muy Alta",'Mapa final'!$AF$12="Catastrófico"),CONCATENATE("R2C",'Mapa final'!$S$12),"")</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51"/>
      <c r="C49" s="251"/>
      <c r="D49" s="252"/>
      <c r="E49" s="350"/>
      <c r="F49" s="349"/>
      <c r="G49" s="349"/>
      <c r="H49" s="349"/>
      <c r="I49" s="349"/>
      <c r="J49" s="65" t="str">
        <f>IF(AND('Mapa final'!$AD$12="Baja",'Mapa final'!$AF$12="Leve"),CONCATENATE("R2C",'Mapa final'!$S$12),"")</f>
        <v/>
      </c>
      <c r="K49" s="155" t="str">
        <f>IF(AND('Mapa final'!$AD$12="Baja",'Mapa final'!$AF$12="Leve"),CONCATENATE("R2C",'Mapa final'!$S$12),"")</f>
        <v/>
      </c>
      <c r="L49" s="155" t="str">
        <f>IF(AND('Mapa final'!$AD$12="Baja",'Mapa final'!$AF$12="Leve"),CONCATENATE("R2C",'Mapa final'!$S$12),"")</f>
        <v/>
      </c>
      <c r="M49" s="155" t="str">
        <f>IF(AND('Mapa final'!$AD$12="Baja",'Mapa final'!$AF$12="Leve"),CONCATENATE("R2C",'Mapa final'!$S$12),"")</f>
        <v/>
      </c>
      <c r="N49" s="155" t="str">
        <f>IF(AND('Mapa final'!$AD$12="Baja",'Mapa final'!$AF$12="Leve"),CONCATENATE("R2C",'Mapa final'!$S$12),"")</f>
        <v/>
      </c>
      <c r="O49" s="66" t="str">
        <f>IF(AND('Mapa final'!$AD$12="Baja",'Mapa final'!$AF$12="Leve"),CONCATENATE("R2C",'Mapa final'!$S$12),"")</f>
        <v/>
      </c>
      <c r="P49" s="65" t="str">
        <f>IF(AND('Mapa final'!$AD$12="Baja",'Mapa final'!$AF$12="Leve"),CONCATENATE("R2C",'Mapa final'!$S$12),"")</f>
        <v/>
      </c>
      <c r="Q49" s="155" t="str">
        <f>IF(AND('Mapa final'!$AD$12="Baja",'Mapa final'!$AF$12="Leve"),CONCATENATE("R2C",'Mapa final'!$S$12),"")</f>
        <v/>
      </c>
      <c r="R49" s="155" t="str">
        <f>IF(AND('Mapa final'!$AD$12="Baja",'Mapa final'!$AF$12="Leve"),CONCATENATE("R2C",'Mapa final'!$S$12),"")</f>
        <v/>
      </c>
      <c r="S49" s="155" t="str">
        <f>IF(AND('Mapa final'!$AD$12="Baja",'Mapa final'!$AF$12="Leve"),CONCATENATE("R2C",'Mapa final'!$S$12),"")</f>
        <v/>
      </c>
      <c r="T49" s="155" t="str">
        <f>IF(AND('Mapa final'!$AD$12="Baja",'Mapa final'!$AF$12="Leve"),CONCATENATE("R2C",'Mapa final'!$S$12),"")</f>
        <v/>
      </c>
      <c r="U49" s="66" t="str">
        <f>IF(AND('Mapa final'!$AD$12="Baja",'Mapa final'!$AF$12="Leve"),CONCATENATE("R2C",'Mapa final'!$S$12),"")</f>
        <v/>
      </c>
      <c r="V49" s="57" t="str">
        <f>IF(AND('Mapa final'!$AD$12="Alta",'Mapa final'!$AF$12="Leve"),CONCATENATE("R2C",'Mapa final'!$S$12),"")</f>
        <v/>
      </c>
      <c r="W49" s="153" t="str">
        <f>IF(AND('Mapa final'!$AD$12="Alta",'Mapa final'!$AF$12="Leve"),CONCATENATE("R2C",'Mapa final'!$S$12),"")</f>
        <v/>
      </c>
      <c r="X49" s="153" t="str">
        <f>IF(AND('Mapa final'!$AD$12="Alta",'Mapa final'!$AF$12="Leve"),CONCATENATE("R2C",'Mapa final'!$S$12),"")</f>
        <v/>
      </c>
      <c r="Y49" s="153" t="str">
        <f>IF(AND('Mapa final'!$AD$12="Alta",'Mapa final'!$AF$12="Leve"),CONCATENATE("R2C",'Mapa final'!$S$12),"")</f>
        <v/>
      </c>
      <c r="Z49" s="153" t="str">
        <f>IF(AND('Mapa final'!$AD$12="Alta",'Mapa final'!$AF$12="Leve"),CONCATENATE("R2C",'Mapa final'!$S$12),"")</f>
        <v/>
      </c>
      <c r="AA49" s="58" t="str">
        <f>IF(AND('Mapa final'!$AD$12="Alta",'Mapa final'!$AF$12="Leve"),CONCATENATE("R2C",'Mapa final'!$S$12),"")</f>
        <v/>
      </c>
      <c r="AB49" s="44" t="str">
        <f>IF(AND('Mapa final'!$AD$12="Muy Alta",'Mapa final'!$AF$12="Leve"),CONCATENATE("R2C",'Mapa final'!$S$12),"")</f>
        <v/>
      </c>
      <c r="AC49" s="152" t="str">
        <f>IF(AND('Mapa final'!$AD$12="Muy Alta",'Mapa final'!$AF$12="Leve"),CONCATENATE("R2C",'Mapa final'!$S$12),"")</f>
        <v/>
      </c>
      <c r="AD49" s="152" t="str">
        <f>IF(AND('Mapa final'!$AD$12="Muy Alta",'Mapa final'!$AF$12="Leve"),CONCATENATE("R2C",'Mapa final'!$S$12),"")</f>
        <v/>
      </c>
      <c r="AE49" s="152" t="str">
        <f>IF(AND('Mapa final'!$AD$12="Muy Alta",'Mapa final'!$AF$12="Leve"),CONCATENATE("R2C",'Mapa final'!$S$12),"")</f>
        <v/>
      </c>
      <c r="AF49" s="152" t="str">
        <f>IF(AND('Mapa final'!$AD$12="Muy Alta",'Mapa final'!$AF$12="Leve"),CONCATENATE("R2C",'Mapa final'!$S$12),"")</f>
        <v/>
      </c>
      <c r="AG49" s="45" t="str">
        <f>IF(AND('Mapa final'!$AD$12="Muy Alta",'Mapa final'!$AF$12="Leve"),CONCATENATE("R2C",'Mapa final'!$S$12),"")</f>
        <v/>
      </c>
      <c r="AH49" s="46" t="str">
        <f>IF(AND('Mapa final'!$AD$12="Muy Alta",'Mapa final'!$AF$12="Catastrófico"),CONCATENATE("R2C",'Mapa final'!$S$12),"")</f>
        <v/>
      </c>
      <c r="AI49" s="154" t="str">
        <f>IF(AND('Mapa final'!$AD$12="Muy Alta",'Mapa final'!$AF$12="Catastrófico"),CONCATENATE("R2C",'Mapa final'!$S$12),"")</f>
        <v/>
      </c>
      <c r="AJ49" s="154" t="str">
        <f>IF(AND('Mapa final'!$AD$12="Muy Alta",'Mapa final'!$AF$12="Catastrófico"),CONCATENATE("R2C",'Mapa final'!$S$12),"")</f>
        <v/>
      </c>
      <c r="AK49" s="154" t="str">
        <f>IF(AND('Mapa final'!$AD$12="Muy Alta",'Mapa final'!$AF$12="Catastrófico"),CONCATENATE("R2C",'Mapa final'!$S$12),"")</f>
        <v/>
      </c>
      <c r="AL49" s="154" t="str">
        <f>IF(AND('Mapa final'!$AD$12="Muy Alta",'Mapa final'!$AF$12="Catastrófico"),CONCATENATE("R2C",'Mapa final'!$S$12),"")</f>
        <v/>
      </c>
      <c r="AM49" s="47" t="str">
        <f>IF(AND('Mapa final'!$AD$12="Muy Alta",'Mapa final'!$AF$12="Catastrófico"),CONCATENATE("R2C",'Mapa final'!$S$12),"")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51"/>
      <c r="C50" s="251"/>
      <c r="D50" s="252"/>
      <c r="E50" s="350"/>
      <c r="F50" s="349"/>
      <c r="G50" s="349"/>
      <c r="H50" s="349"/>
      <c r="I50" s="349"/>
      <c r="J50" s="65" t="str">
        <f>IF(AND('Mapa final'!$AD$12="Baja",'Mapa final'!$AF$12="Leve"),CONCATENATE("R2C",'Mapa final'!$S$12),"")</f>
        <v/>
      </c>
      <c r="K50" s="155" t="str">
        <f>IF(AND('Mapa final'!$AD$12="Baja",'Mapa final'!$AF$12="Leve"),CONCATENATE("R2C",'Mapa final'!$S$12),"")</f>
        <v/>
      </c>
      <c r="L50" s="155" t="str">
        <f>IF(AND('Mapa final'!$AD$12="Baja",'Mapa final'!$AF$12="Leve"),CONCATENATE("R2C",'Mapa final'!$S$12),"")</f>
        <v/>
      </c>
      <c r="M50" s="155" t="str">
        <f>IF(AND('Mapa final'!$AD$12="Baja",'Mapa final'!$AF$12="Leve"),CONCATENATE("R2C",'Mapa final'!$S$12),"")</f>
        <v/>
      </c>
      <c r="N50" s="155" t="str">
        <f>IF(AND('Mapa final'!$AD$12="Baja",'Mapa final'!$AF$12="Leve"),CONCATENATE("R2C",'Mapa final'!$S$12),"")</f>
        <v/>
      </c>
      <c r="O50" s="66" t="str">
        <f>IF(AND('Mapa final'!$AD$12="Baja",'Mapa final'!$AF$12="Leve"),CONCATENATE("R2C",'Mapa final'!$S$12),"")</f>
        <v/>
      </c>
      <c r="P50" s="65" t="str">
        <f>IF(AND('Mapa final'!$AD$12="Baja",'Mapa final'!$AF$12="Leve"),CONCATENATE("R2C",'Mapa final'!$S$12),"")</f>
        <v/>
      </c>
      <c r="Q50" s="155" t="str">
        <f>IF(AND('Mapa final'!$AD$12="Baja",'Mapa final'!$AF$12="Leve"),CONCATENATE("R2C",'Mapa final'!$S$12),"")</f>
        <v/>
      </c>
      <c r="R50" s="155" t="str">
        <f>IF(AND('Mapa final'!$AD$12="Baja",'Mapa final'!$AF$12="Leve"),CONCATENATE("R2C",'Mapa final'!$S$12),"")</f>
        <v/>
      </c>
      <c r="S50" s="155" t="str">
        <f>IF(AND('Mapa final'!$AD$12="Baja",'Mapa final'!$AF$12="Leve"),CONCATENATE("R2C",'Mapa final'!$S$12),"")</f>
        <v/>
      </c>
      <c r="T50" s="155" t="str">
        <f>IF(AND('Mapa final'!$AD$12="Baja",'Mapa final'!$AF$12="Leve"),CONCATENATE("R2C",'Mapa final'!$S$12),"")</f>
        <v/>
      </c>
      <c r="U50" s="66" t="str">
        <f>IF(AND('Mapa final'!$AD$12="Baja",'Mapa final'!$AF$12="Leve"),CONCATENATE("R2C",'Mapa final'!$S$12),"")</f>
        <v/>
      </c>
      <c r="V50" s="57" t="str">
        <f>IF(AND('Mapa final'!$AD$12="Alta",'Mapa final'!$AF$12="Leve"),CONCATENATE("R2C",'Mapa final'!$S$12),"")</f>
        <v/>
      </c>
      <c r="W50" s="153" t="str">
        <f>IF(AND('Mapa final'!$AD$12="Alta",'Mapa final'!$AF$12="Leve"),CONCATENATE("R2C",'Mapa final'!$S$12),"")</f>
        <v/>
      </c>
      <c r="X50" s="153" t="str">
        <f>IF(AND('Mapa final'!$AD$12="Alta",'Mapa final'!$AF$12="Leve"),CONCATENATE("R2C",'Mapa final'!$S$12),"")</f>
        <v/>
      </c>
      <c r="Y50" s="153" t="str">
        <f>IF(AND('Mapa final'!$AD$12="Alta",'Mapa final'!$AF$12="Leve"),CONCATENATE("R2C",'Mapa final'!$S$12),"")</f>
        <v/>
      </c>
      <c r="Z50" s="153" t="str">
        <f>IF(AND('Mapa final'!$AD$12="Alta",'Mapa final'!$AF$12="Leve"),CONCATENATE("R2C",'Mapa final'!$S$12),"")</f>
        <v/>
      </c>
      <c r="AA50" s="58" t="str">
        <f>IF(AND('Mapa final'!$AD$12="Alta",'Mapa final'!$AF$12="Leve"),CONCATENATE("R2C",'Mapa final'!$S$12),"")</f>
        <v/>
      </c>
      <c r="AB50" s="44" t="str">
        <f>IF(AND('Mapa final'!$AD$12="Muy Alta",'Mapa final'!$AF$12="Leve"),CONCATENATE("R2C",'Mapa final'!$S$12),"")</f>
        <v/>
      </c>
      <c r="AC50" s="152" t="str">
        <f>IF(AND('Mapa final'!$AD$12="Muy Alta",'Mapa final'!$AF$12="Leve"),CONCATENATE("R2C",'Mapa final'!$S$12),"")</f>
        <v/>
      </c>
      <c r="AD50" s="152" t="str">
        <f>IF(AND('Mapa final'!$AD$12="Muy Alta",'Mapa final'!$AF$12="Leve"),CONCATENATE("R2C",'Mapa final'!$S$12),"")</f>
        <v/>
      </c>
      <c r="AE50" s="152" t="str">
        <f>IF(AND('Mapa final'!$AD$12="Muy Alta",'Mapa final'!$AF$12="Leve"),CONCATENATE("R2C",'Mapa final'!$S$12),"")</f>
        <v/>
      </c>
      <c r="AF50" s="152" t="str">
        <f>IF(AND('Mapa final'!$AD$12="Muy Alta",'Mapa final'!$AF$12="Leve"),CONCATENATE("R2C",'Mapa final'!$S$12),"")</f>
        <v/>
      </c>
      <c r="AG50" s="45" t="str">
        <f>IF(AND('Mapa final'!$AD$12="Muy Alta",'Mapa final'!$AF$12="Leve"),CONCATENATE("R2C",'Mapa final'!$S$12),"")</f>
        <v/>
      </c>
      <c r="AH50" s="46" t="str">
        <f>IF(AND('Mapa final'!$AD$12="Muy Alta",'Mapa final'!$AF$12="Catastrófico"),CONCATENATE("R2C",'Mapa final'!$S$12),"")</f>
        <v/>
      </c>
      <c r="AI50" s="154" t="str">
        <f>IF(AND('Mapa final'!$AD$12="Muy Alta",'Mapa final'!$AF$12="Catastrófico"),CONCATENATE("R2C",'Mapa final'!$S$12),"")</f>
        <v/>
      </c>
      <c r="AJ50" s="154" t="str">
        <f>IF(AND('Mapa final'!$AD$12="Muy Alta",'Mapa final'!$AF$12="Catastrófico"),CONCATENATE("R2C",'Mapa final'!$S$12),"")</f>
        <v/>
      </c>
      <c r="AK50" s="154" t="str">
        <f>IF(AND('Mapa final'!$AD$12="Muy Alta",'Mapa final'!$AF$12="Catastrófico"),CONCATENATE("R2C",'Mapa final'!$S$12),"")</f>
        <v/>
      </c>
      <c r="AL50" s="154" t="str">
        <f>IF(AND('Mapa final'!$AD$12="Muy Alta",'Mapa final'!$AF$12="Catastrófico"),CONCATENATE("R2C",'Mapa final'!$S$12),"")</f>
        <v/>
      </c>
      <c r="AM50" s="47" t="str">
        <f>IF(AND('Mapa final'!$AD$12="Muy Alta",'Mapa final'!$AF$12="Catastrófico"),CONCATENATE("R2C",'Mapa final'!$S$12),"")</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51"/>
      <c r="C51" s="251"/>
      <c r="D51" s="252"/>
      <c r="E51" s="350"/>
      <c r="F51" s="349"/>
      <c r="G51" s="349"/>
      <c r="H51" s="349"/>
      <c r="I51" s="349"/>
      <c r="J51" s="65" t="str">
        <f>IF(AND('Mapa final'!$AD$12="Baja",'Mapa final'!$AF$12="Leve"),CONCATENATE("R2C",'Mapa final'!$S$12),"")</f>
        <v/>
      </c>
      <c r="K51" s="155" t="str">
        <f>IF(AND('Mapa final'!$AD$12="Baja",'Mapa final'!$AF$12="Leve"),CONCATENATE("R2C",'Mapa final'!$S$12),"")</f>
        <v/>
      </c>
      <c r="L51" s="155" t="str">
        <f>IF(AND('Mapa final'!$AD$12="Baja",'Mapa final'!$AF$12="Leve"),CONCATENATE("R2C",'Mapa final'!$S$12),"")</f>
        <v/>
      </c>
      <c r="M51" s="155" t="str">
        <f>IF(AND('Mapa final'!$AD$12="Baja",'Mapa final'!$AF$12="Leve"),CONCATENATE("R2C",'Mapa final'!$S$12),"")</f>
        <v/>
      </c>
      <c r="N51" s="155" t="str">
        <f>IF(AND('Mapa final'!$AD$12="Baja",'Mapa final'!$AF$12="Leve"),CONCATENATE("R2C",'Mapa final'!$S$12),"")</f>
        <v/>
      </c>
      <c r="O51" s="66" t="str">
        <f>IF(AND('Mapa final'!$AD$12="Baja",'Mapa final'!$AF$12="Leve"),CONCATENATE("R2C",'Mapa final'!$S$12),"")</f>
        <v/>
      </c>
      <c r="P51" s="65" t="str">
        <f>IF(AND('Mapa final'!$AD$12="Baja",'Mapa final'!$AF$12="Leve"),CONCATENATE("R2C",'Mapa final'!$S$12),"")</f>
        <v/>
      </c>
      <c r="Q51" s="155" t="str">
        <f>IF(AND('Mapa final'!$AD$12="Baja",'Mapa final'!$AF$12="Leve"),CONCATENATE("R2C",'Mapa final'!$S$12),"")</f>
        <v/>
      </c>
      <c r="R51" s="155" t="str">
        <f>IF(AND('Mapa final'!$AD$12="Baja",'Mapa final'!$AF$12="Leve"),CONCATENATE("R2C",'Mapa final'!$S$12),"")</f>
        <v/>
      </c>
      <c r="S51" s="155" t="str">
        <f>IF(AND('Mapa final'!$AD$12="Baja",'Mapa final'!$AF$12="Leve"),CONCATENATE("R2C",'Mapa final'!$S$12),"")</f>
        <v/>
      </c>
      <c r="T51" s="155" t="str">
        <f>IF(AND('Mapa final'!$AD$12="Baja",'Mapa final'!$AF$12="Leve"),CONCATENATE("R2C",'Mapa final'!$S$12),"")</f>
        <v/>
      </c>
      <c r="U51" s="66" t="str">
        <f>IF(AND('Mapa final'!$AD$12="Baja",'Mapa final'!$AF$12="Leve"),CONCATENATE("R2C",'Mapa final'!$S$12),"")</f>
        <v/>
      </c>
      <c r="V51" s="57" t="str">
        <f>IF(AND('Mapa final'!$AD$12="Alta",'Mapa final'!$AF$12="Leve"),CONCATENATE("R2C",'Mapa final'!$S$12),"")</f>
        <v/>
      </c>
      <c r="W51" s="153" t="str">
        <f>IF(AND('Mapa final'!$AD$12="Alta",'Mapa final'!$AF$12="Leve"),CONCATENATE("R2C",'Mapa final'!$S$12),"")</f>
        <v/>
      </c>
      <c r="X51" s="153" t="str">
        <f>IF(AND('Mapa final'!$AD$12="Alta",'Mapa final'!$AF$12="Leve"),CONCATENATE("R2C",'Mapa final'!$S$12),"")</f>
        <v/>
      </c>
      <c r="Y51" s="153" t="str">
        <f>IF(AND('Mapa final'!$AD$12="Alta",'Mapa final'!$AF$12="Leve"),CONCATENATE("R2C",'Mapa final'!$S$12),"")</f>
        <v/>
      </c>
      <c r="Z51" s="153" t="str">
        <f>IF(AND('Mapa final'!$AD$12="Alta",'Mapa final'!$AF$12="Leve"),CONCATENATE("R2C",'Mapa final'!$S$12),"")</f>
        <v/>
      </c>
      <c r="AA51" s="58" t="str">
        <f>IF(AND('Mapa final'!$AD$12="Alta",'Mapa final'!$AF$12="Leve"),CONCATENATE("R2C",'Mapa final'!$S$12),"")</f>
        <v/>
      </c>
      <c r="AB51" s="44" t="str">
        <f>IF(AND('Mapa final'!$AD$12="Muy Alta",'Mapa final'!$AF$12="Leve"),CONCATENATE("R2C",'Mapa final'!$S$12),"")</f>
        <v/>
      </c>
      <c r="AC51" s="152" t="str">
        <f>IF(AND('Mapa final'!$AD$12="Muy Alta",'Mapa final'!$AF$12="Leve"),CONCATENATE("R2C",'Mapa final'!$S$12),"")</f>
        <v/>
      </c>
      <c r="AD51" s="152" t="str">
        <f>IF(AND('Mapa final'!$AD$12="Muy Alta",'Mapa final'!$AF$12="Leve"),CONCATENATE("R2C",'Mapa final'!$S$12),"")</f>
        <v/>
      </c>
      <c r="AE51" s="152" t="str">
        <f>IF(AND('Mapa final'!$AD$12="Muy Alta",'Mapa final'!$AF$12="Leve"),CONCATENATE("R2C",'Mapa final'!$S$12),"")</f>
        <v/>
      </c>
      <c r="AF51" s="152" t="str">
        <f>IF(AND('Mapa final'!$AD$12="Muy Alta",'Mapa final'!$AF$12="Leve"),CONCATENATE("R2C",'Mapa final'!$S$12),"")</f>
        <v/>
      </c>
      <c r="AG51" s="45" t="str">
        <f>IF(AND('Mapa final'!$AD$12="Muy Alta",'Mapa final'!$AF$12="Leve"),CONCATENATE("R2C",'Mapa final'!$S$12),"")</f>
        <v/>
      </c>
      <c r="AH51" s="46" t="str">
        <f>IF(AND('Mapa final'!$AD$12="Muy Alta",'Mapa final'!$AF$12="Catastrófico"),CONCATENATE("R2C",'Mapa final'!$S$12),"")</f>
        <v/>
      </c>
      <c r="AI51" s="154" t="str">
        <f>IF(AND('Mapa final'!$AD$12="Muy Alta",'Mapa final'!$AF$12="Catastrófico"),CONCATENATE("R2C",'Mapa final'!$S$12),"")</f>
        <v/>
      </c>
      <c r="AJ51" s="154" t="str">
        <f>IF(AND('Mapa final'!$AD$12="Muy Alta",'Mapa final'!$AF$12="Catastrófico"),CONCATENATE("R2C",'Mapa final'!$S$12),"")</f>
        <v/>
      </c>
      <c r="AK51" s="154" t="str">
        <f>IF(AND('Mapa final'!$AD$12="Muy Alta",'Mapa final'!$AF$12="Catastrófico"),CONCATENATE("R2C",'Mapa final'!$S$12),"")</f>
        <v/>
      </c>
      <c r="AL51" s="154" t="str">
        <f>IF(AND('Mapa final'!$AD$12="Muy Alta",'Mapa final'!$AF$12="Catastrófico"),CONCATENATE("R2C",'Mapa final'!$S$12),"")</f>
        <v/>
      </c>
      <c r="AM51" s="47" t="str">
        <f>IF(AND('Mapa final'!$AD$12="Muy Alta",'Mapa final'!$AF$12="Catastrófico"),CONCATENATE("R2C",'Mapa final'!$S$12),"")</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51"/>
      <c r="C52" s="251"/>
      <c r="D52" s="252"/>
      <c r="E52" s="350"/>
      <c r="F52" s="349"/>
      <c r="G52" s="349"/>
      <c r="H52" s="349"/>
      <c r="I52" s="349"/>
      <c r="J52" s="65" t="str">
        <f>IF(AND('Mapa final'!$AD$12="Baja",'Mapa final'!$AF$12="Leve"),CONCATENATE("R2C",'Mapa final'!$S$12),"")</f>
        <v/>
      </c>
      <c r="K52" s="155" t="str">
        <f>IF(AND('Mapa final'!$AD$12="Baja",'Mapa final'!$AF$12="Leve"),CONCATENATE("R2C",'Mapa final'!$S$12),"")</f>
        <v/>
      </c>
      <c r="L52" s="155" t="str">
        <f>IF(AND('Mapa final'!$AD$12="Baja",'Mapa final'!$AF$12="Leve"),CONCATENATE("R2C",'Mapa final'!$S$12),"")</f>
        <v/>
      </c>
      <c r="M52" s="155" t="str">
        <f>IF(AND('Mapa final'!$AD$12="Baja",'Mapa final'!$AF$12="Leve"),CONCATENATE("R2C",'Mapa final'!$S$12),"")</f>
        <v/>
      </c>
      <c r="N52" s="155" t="str">
        <f>IF(AND('Mapa final'!$AD$12="Baja",'Mapa final'!$AF$12="Leve"),CONCATENATE("R2C",'Mapa final'!$S$12),"")</f>
        <v/>
      </c>
      <c r="O52" s="66" t="str">
        <f>IF(AND('Mapa final'!$AD$12="Baja",'Mapa final'!$AF$12="Leve"),CONCATENATE("R2C",'Mapa final'!$S$12),"")</f>
        <v/>
      </c>
      <c r="P52" s="65" t="str">
        <f>IF(AND('Mapa final'!$AD$12="Baja",'Mapa final'!$AF$12="Leve"),CONCATENATE("R2C",'Mapa final'!$S$12),"")</f>
        <v/>
      </c>
      <c r="Q52" s="155" t="str">
        <f>IF(AND('Mapa final'!$AD$12="Baja",'Mapa final'!$AF$12="Leve"),CONCATENATE("R2C",'Mapa final'!$S$12),"")</f>
        <v/>
      </c>
      <c r="R52" s="155" t="str">
        <f>IF(AND('Mapa final'!$AD$12="Baja",'Mapa final'!$AF$12="Leve"),CONCATENATE("R2C",'Mapa final'!$S$12),"")</f>
        <v/>
      </c>
      <c r="S52" s="155" t="str">
        <f>IF(AND('Mapa final'!$AD$12="Baja",'Mapa final'!$AF$12="Leve"),CONCATENATE("R2C",'Mapa final'!$S$12),"")</f>
        <v/>
      </c>
      <c r="T52" s="155" t="str">
        <f>IF(AND('Mapa final'!$AD$12="Baja",'Mapa final'!$AF$12="Leve"),CONCATENATE("R2C",'Mapa final'!$S$12),"")</f>
        <v/>
      </c>
      <c r="U52" s="66" t="str">
        <f>IF(AND('Mapa final'!$AD$12="Baja",'Mapa final'!$AF$12="Leve"),CONCATENATE("R2C",'Mapa final'!$S$12),"")</f>
        <v/>
      </c>
      <c r="V52" s="57" t="str">
        <f>IF(AND('Mapa final'!$AD$12="Alta",'Mapa final'!$AF$12="Leve"),CONCATENATE("R2C",'Mapa final'!$S$12),"")</f>
        <v/>
      </c>
      <c r="W52" s="153" t="str">
        <f>IF(AND('Mapa final'!$AD$12="Alta",'Mapa final'!$AF$12="Leve"),CONCATENATE("R2C",'Mapa final'!$S$12),"")</f>
        <v/>
      </c>
      <c r="X52" s="153" t="str">
        <f>IF(AND('Mapa final'!$AD$12="Alta",'Mapa final'!$AF$12="Leve"),CONCATENATE("R2C",'Mapa final'!$S$12),"")</f>
        <v/>
      </c>
      <c r="Y52" s="153" t="str">
        <f>IF(AND('Mapa final'!$AD$12="Alta",'Mapa final'!$AF$12="Leve"),CONCATENATE("R2C",'Mapa final'!$S$12),"")</f>
        <v/>
      </c>
      <c r="Z52" s="153" t="str">
        <f>IF(AND('Mapa final'!$AD$12="Alta",'Mapa final'!$AF$12="Leve"),CONCATENATE("R2C",'Mapa final'!$S$12),"")</f>
        <v/>
      </c>
      <c r="AA52" s="58" t="str">
        <f>IF(AND('Mapa final'!$AD$12="Alta",'Mapa final'!$AF$12="Leve"),CONCATENATE("R2C",'Mapa final'!$S$12),"")</f>
        <v/>
      </c>
      <c r="AB52" s="44" t="str">
        <f>IF(AND('Mapa final'!$AD$12="Muy Alta",'Mapa final'!$AF$12="Leve"),CONCATENATE("R2C",'Mapa final'!$S$12),"")</f>
        <v/>
      </c>
      <c r="AC52" s="152" t="str">
        <f>IF(AND('Mapa final'!$AD$12="Muy Alta",'Mapa final'!$AF$12="Leve"),CONCATENATE("R2C",'Mapa final'!$S$12),"")</f>
        <v/>
      </c>
      <c r="AD52" s="152" t="str">
        <f>IF(AND('Mapa final'!$AD$12="Muy Alta",'Mapa final'!$AF$12="Leve"),CONCATENATE("R2C",'Mapa final'!$S$12),"")</f>
        <v/>
      </c>
      <c r="AE52" s="152" t="str">
        <f>IF(AND('Mapa final'!$AD$12="Muy Alta",'Mapa final'!$AF$12="Leve"),CONCATENATE("R2C",'Mapa final'!$S$12),"")</f>
        <v/>
      </c>
      <c r="AF52" s="152" t="str">
        <f>IF(AND('Mapa final'!$AD$12="Muy Alta",'Mapa final'!$AF$12="Leve"),CONCATENATE("R2C",'Mapa final'!$S$12),"")</f>
        <v/>
      </c>
      <c r="AG52" s="45" t="str">
        <f>IF(AND('Mapa final'!$AD$12="Muy Alta",'Mapa final'!$AF$12="Leve"),CONCATENATE("R2C",'Mapa final'!$S$12),"")</f>
        <v/>
      </c>
      <c r="AH52" s="46" t="str">
        <f>IF(AND('Mapa final'!$AD$12="Muy Alta",'Mapa final'!$AF$12="Catastrófico"),CONCATENATE("R2C",'Mapa final'!$S$12),"")</f>
        <v/>
      </c>
      <c r="AI52" s="154" t="str">
        <f>IF(AND('Mapa final'!$AD$12="Muy Alta",'Mapa final'!$AF$12="Catastrófico"),CONCATENATE("R2C",'Mapa final'!$S$12),"")</f>
        <v/>
      </c>
      <c r="AJ52" s="154" t="str">
        <f>IF(AND('Mapa final'!$AD$12="Muy Alta",'Mapa final'!$AF$12="Catastrófico"),CONCATENATE("R2C",'Mapa final'!$S$12),"")</f>
        <v/>
      </c>
      <c r="AK52" s="154" t="str">
        <f>IF(AND('Mapa final'!$AD$12="Muy Alta",'Mapa final'!$AF$12="Catastrófico"),CONCATENATE("R2C",'Mapa final'!$S$12),"")</f>
        <v/>
      </c>
      <c r="AL52" s="154" t="str">
        <f>IF(AND('Mapa final'!$AD$12="Muy Alta",'Mapa final'!$AF$12="Catastrófico"),CONCATENATE("R2C",'Mapa final'!$S$12),"")</f>
        <v/>
      </c>
      <c r="AM52" s="47" t="str">
        <f>IF(AND('Mapa final'!$AD$12="Muy Alta",'Mapa final'!$AF$12="Catastrófico"),CONCATENATE("R2C",'Mapa final'!$S$12),"")</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51"/>
      <c r="C53" s="251"/>
      <c r="D53" s="252"/>
      <c r="E53" s="350"/>
      <c r="F53" s="349"/>
      <c r="G53" s="349"/>
      <c r="H53" s="349"/>
      <c r="I53" s="349"/>
      <c r="J53" s="65" t="str">
        <f>IF(AND('Mapa final'!$AD$12="Baja",'Mapa final'!$AF$12="Leve"),CONCATENATE("R2C",'Mapa final'!$S$12),"")</f>
        <v/>
      </c>
      <c r="K53" s="155" t="str">
        <f>IF(AND('Mapa final'!$AD$12="Baja",'Mapa final'!$AF$12="Leve"),CONCATENATE("R2C",'Mapa final'!$S$12),"")</f>
        <v/>
      </c>
      <c r="L53" s="155" t="str">
        <f>IF(AND('Mapa final'!$AD$12="Baja",'Mapa final'!$AF$12="Leve"),CONCATENATE("R2C",'Mapa final'!$S$12),"")</f>
        <v/>
      </c>
      <c r="M53" s="155" t="str">
        <f>IF(AND('Mapa final'!$AD$12="Baja",'Mapa final'!$AF$12="Leve"),CONCATENATE("R2C",'Mapa final'!$S$12),"")</f>
        <v/>
      </c>
      <c r="N53" s="155" t="str">
        <f>IF(AND('Mapa final'!$AD$12="Baja",'Mapa final'!$AF$12="Leve"),CONCATENATE("R2C",'Mapa final'!$S$12),"")</f>
        <v/>
      </c>
      <c r="O53" s="66" t="str">
        <f>IF(AND('Mapa final'!$AD$12="Baja",'Mapa final'!$AF$12="Leve"),CONCATENATE("R2C",'Mapa final'!$S$12),"")</f>
        <v/>
      </c>
      <c r="P53" s="65" t="str">
        <f>IF(AND('Mapa final'!$AD$12="Baja",'Mapa final'!$AF$12="Leve"),CONCATENATE("R2C",'Mapa final'!$S$12),"")</f>
        <v/>
      </c>
      <c r="Q53" s="155" t="str">
        <f>IF(AND('Mapa final'!$AD$12="Baja",'Mapa final'!$AF$12="Leve"),CONCATENATE("R2C",'Mapa final'!$S$12),"")</f>
        <v/>
      </c>
      <c r="R53" s="155" t="str">
        <f>IF(AND('Mapa final'!$AD$12="Baja",'Mapa final'!$AF$12="Leve"),CONCATENATE("R2C",'Mapa final'!$S$12),"")</f>
        <v/>
      </c>
      <c r="S53" s="155" t="str">
        <f>IF(AND('Mapa final'!$AD$12="Baja",'Mapa final'!$AF$12="Leve"),CONCATENATE("R2C",'Mapa final'!$S$12),"")</f>
        <v/>
      </c>
      <c r="T53" s="155" t="str">
        <f>IF(AND('Mapa final'!$AD$12="Baja",'Mapa final'!$AF$12="Leve"),CONCATENATE("R2C",'Mapa final'!$S$12),"")</f>
        <v/>
      </c>
      <c r="U53" s="66" t="str">
        <f>IF(AND('Mapa final'!$AD$12="Baja",'Mapa final'!$AF$12="Leve"),CONCATENATE("R2C",'Mapa final'!$S$12),"")</f>
        <v/>
      </c>
      <c r="V53" s="57" t="str">
        <f>IF(AND('Mapa final'!$AD$12="Alta",'Mapa final'!$AF$12="Leve"),CONCATENATE("R2C",'Mapa final'!$S$12),"")</f>
        <v/>
      </c>
      <c r="W53" s="153" t="str">
        <f>IF(AND('Mapa final'!$AD$12="Alta",'Mapa final'!$AF$12="Leve"),CONCATENATE("R2C",'Mapa final'!$S$12),"")</f>
        <v/>
      </c>
      <c r="X53" s="153" t="str">
        <f>IF(AND('Mapa final'!$AD$12="Alta",'Mapa final'!$AF$12="Leve"),CONCATENATE("R2C",'Mapa final'!$S$12),"")</f>
        <v/>
      </c>
      <c r="Y53" s="153" t="str">
        <f>IF(AND('Mapa final'!$AD$12="Alta",'Mapa final'!$AF$12="Leve"),CONCATENATE("R2C",'Mapa final'!$S$12),"")</f>
        <v/>
      </c>
      <c r="Z53" s="153" t="str">
        <f>IF(AND('Mapa final'!$AD$12="Alta",'Mapa final'!$AF$12="Leve"),CONCATENATE("R2C",'Mapa final'!$S$12),"")</f>
        <v/>
      </c>
      <c r="AA53" s="58" t="str">
        <f>IF(AND('Mapa final'!$AD$12="Alta",'Mapa final'!$AF$12="Leve"),CONCATENATE("R2C",'Mapa final'!$S$12),"")</f>
        <v/>
      </c>
      <c r="AB53" s="44" t="str">
        <f>IF(AND('Mapa final'!$AD$12="Muy Alta",'Mapa final'!$AF$12="Leve"),CONCATENATE("R2C",'Mapa final'!$S$12),"")</f>
        <v/>
      </c>
      <c r="AC53" s="152" t="str">
        <f>IF(AND('Mapa final'!$AD$12="Muy Alta",'Mapa final'!$AF$12="Leve"),CONCATENATE("R2C",'Mapa final'!$S$12),"")</f>
        <v/>
      </c>
      <c r="AD53" s="152" t="str">
        <f>IF(AND('Mapa final'!$AD$12="Muy Alta",'Mapa final'!$AF$12="Leve"),CONCATENATE("R2C",'Mapa final'!$S$12),"")</f>
        <v/>
      </c>
      <c r="AE53" s="152" t="str">
        <f>IF(AND('Mapa final'!$AD$12="Muy Alta",'Mapa final'!$AF$12="Leve"),CONCATENATE("R2C",'Mapa final'!$S$12),"")</f>
        <v/>
      </c>
      <c r="AF53" s="152" t="str">
        <f>IF(AND('Mapa final'!$AD$12="Muy Alta",'Mapa final'!$AF$12="Leve"),CONCATENATE("R2C",'Mapa final'!$S$12),"")</f>
        <v/>
      </c>
      <c r="AG53" s="45" t="str">
        <f>IF(AND('Mapa final'!$AD$12="Muy Alta",'Mapa final'!$AF$12="Leve"),CONCATENATE("R2C",'Mapa final'!$S$12),"")</f>
        <v/>
      </c>
      <c r="AH53" s="46" t="str">
        <f>IF(AND('Mapa final'!$AD$12="Muy Alta",'Mapa final'!$AF$12="Catastrófico"),CONCATENATE("R2C",'Mapa final'!$S$12),"")</f>
        <v/>
      </c>
      <c r="AI53" s="154" t="str">
        <f>IF(AND('Mapa final'!$AD$12="Muy Alta",'Mapa final'!$AF$12="Catastrófico"),CONCATENATE("R2C",'Mapa final'!$S$12),"")</f>
        <v/>
      </c>
      <c r="AJ53" s="154" t="str">
        <f>IF(AND('Mapa final'!$AD$12="Muy Alta",'Mapa final'!$AF$12="Catastrófico"),CONCATENATE("R2C",'Mapa final'!$S$12),"")</f>
        <v/>
      </c>
      <c r="AK53" s="154" t="str">
        <f>IF(AND('Mapa final'!$AD$12="Muy Alta",'Mapa final'!$AF$12="Catastrófico"),CONCATENATE("R2C",'Mapa final'!$S$12),"")</f>
        <v/>
      </c>
      <c r="AL53" s="154" t="str">
        <f>IF(AND('Mapa final'!$AD$12="Muy Alta",'Mapa final'!$AF$12="Catastrófico"),CONCATENATE("R2C",'Mapa final'!$S$12),"")</f>
        <v/>
      </c>
      <c r="AM53" s="47" t="str">
        <f>IF(AND('Mapa final'!$AD$12="Muy Alta",'Mapa final'!$AF$12="Catastrófico"),CONCATENATE("R2C",'Mapa final'!$S$12),"")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51"/>
      <c r="C54" s="251"/>
      <c r="D54" s="252"/>
      <c r="E54" s="350"/>
      <c r="F54" s="349"/>
      <c r="G54" s="349"/>
      <c r="H54" s="349"/>
      <c r="I54" s="349"/>
      <c r="J54" s="65" t="str">
        <f>IF(AND('Mapa final'!$AD$12="Baja",'Mapa final'!$AF$12="Leve"),CONCATENATE("R2C",'Mapa final'!$S$12),"")</f>
        <v/>
      </c>
      <c r="K54" s="155" t="str">
        <f>IF(AND('Mapa final'!$AD$12="Baja",'Mapa final'!$AF$12="Leve"),CONCATENATE("R2C",'Mapa final'!$S$12),"")</f>
        <v/>
      </c>
      <c r="L54" s="155" t="str">
        <f>IF(AND('Mapa final'!$AD$12="Baja",'Mapa final'!$AF$12="Leve"),CONCATENATE("R2C",'Mapa final'!$S$12),"")</f>
        <v/>
      </c>
      <c r="M54" s="155" t="str">
        <f>IF(AND('Mapa final'!$AD$12="Baja",'Mapa final'!$AF$12="Leve"),CONCATENATE("R2C",'Mapa final'!$S$12),"")</f>
        <v/>
      </c>
      <c r="N54" s="155" t="str">
        <f>IF(AND('Mapa final'!$AD$12="Baja",'Mapa final'!$AF$12="Leve"),CONCATENATE("R2C",'Mapa final'!$S$12),"")</f>
        <v/>
      </c>
      <c r="O54" s="66" t="str">
        <f>IF(AND('Mapa final'!$AD$12="Baja",'Mapa final'!$AF$12="Leve"),CONCATENATE("R2C",'Mapa final'!$S$12),"")</f>
        <v/>
      </c>
      <c r="P54" s="65" t="str">
        <f>IF(AND('Mapa final'!$AD$12="Baja",'Mapa final'!$AF$12="Leve"),CONCATENATE("R2C",'Mapa final'!$S$12),"")</f>
        <v/>
      </c>
      <c r="Q54" s="155" t="str">
        <f>IF(AND('Mapa final'!$AD$12="Baja",'Mapa final'!$AF$12="Leve"),CONCATENATE("R2C",'Mapa final'!$S$12),"")</f>
        <v/>
      </c>
      <c r="R54" s="155" t="str">
        <f>IF(AND('Mapa final'!$AD$12="Baja",'Mapa final'!$AF$12="Leve"),CONCATENATE("R2C",'Mapa final'!$S$12),"")</f>
        <v/>
      </c>
      <c r="S54" s="155" t="str">
        <f>IF(AND('Mapa final'!$AD$12="Baja",'Mapa final'!$AF$12="Leve"),CONCATENATE("R2C",'Mapa final'!$S$12),"")</f>
        <v/>
      </c>
      <c r="T54" s="155" t="str">
        <f>IF(AND('Mapa final'!$AD$12="Baja",'Mapa final'!$AF$12="Leve"),CONCATENATE("R2C",'Mapa final'!$S$12),"")</f>
        <v/>
      </c>
      <c r="U54" s="66" t="str">
        <f>IF(AND('Mapa final'!$AD$12="Baja",'Mapa final'!$AF$12="Leve"),CONCATENATE("R2C",'Mapa final'!$S$12),"")</f>
        <v/>
      </c>
      <c r="V54" s="57" t="str">
        <f>IF(AND('Mapa final'!$AD$12="Alta",'Mapa final'!$AF$12="Leve"),CONCATENATE("R2C",'Mapa final'!$S$12),"")</f>
        <v/>
      </c>
      <c r="W54" s="153" t="str">
        <f>IF(AND('Mapa final'!$AD$12="Alta",'Mapa final'!$AF$12="Leve"),CONCATENATE("R2C",'Mapa final'!$S$12),"")</f>
        <v/>
      </c>
      <c r="X54" s="153" t="str">
        <f>IF(AND('Mapa final'!$AD$12="Alta",'Mapa final'!$AF$12="Leve"),CONCATENATE("R2C",'Mapa final'!$S$12),"")</f>
        <v/>
      </c>
      <c r="Y54" s="153" t="str">
        <f>IF(AND('Mapa final'!$AD$12="Alta",'Mapa final'!$AF$12="Leve"),CONCATENATE("R2C",'Mapa final'!$S$12),"")</f>
        <v/>
      </c>
      <c r="Z54" s="153" t="str">
        <f>IF(AND('Mapa final'!$AD$12="Alta",'Mapa final'!$AF$12="Leve"),CONCATENATE("R2C",'Mapa final'!$S$12),"")</f>
        <v/>
      </c>
      <c r="AA54" s="58" t="str">
        <f>IF(AND('Mapa final'!$AD$12="Alta",'Mapa final'!$AF$12="Leve"),CONCATENATE("R2C",'Mapa final'!$S$12),"")</f>
        <v/>
      </c>
      <c r="AB54" s="44" t="str">
        <f>IF(AND('Mapa final'!$AD$12="Muy Alta",'Mapa final'!$AF$12="Leve"),CONCATENATE("R2C",'Mapa final'!$S$12),"")</f>
        <v/>
      </c>
      <c r="AC54" s="152" t="str">
        <f>IF(AND('Mapa final'!$AD$12="Muy Alta",'Mapa final'!$AF$12="Leve"),CONCATENATE("R2C",'Mapa final'!$S$12),"")</f>
        <v/>
      </c>
      <c r="AD54" s="152" t="str">
        <f>IF(AND('Mapa final'!$AD$12="Muy Alta",'Mapa final'!$AF$12="Leve"),CONCATENATE("R2C",'Mapa final'!$S$12),"")</f>
        <v/>
      </c>
      <c r="AE54" s="152" t="str">
        <f>IF(AND('Mapa final'!$AD$12="Muy Alta",'Mapa final'!$AF$12="Leve"),CONCATENATE("R2C",'Mapa final'!$S$12),"")</f>
        <v/>
      </c>
      <c r="AF54" s="152" t="str">
        <f>IF(AND('Mapa final'!$AD$12="Muy Alta",'Mapa final'!$AF$12="Leve"),CONCATENATE("R2C",'Mapa final'!$S$12),"")</f>
        <v/>
      </c>
      <c r="AG54" s="45" t="str">
        <f>IF(AND('Mapa final'!$AD$12="Muy Alta",'Mapa final'!$AF$12="Leve"),CONCATENATE("R2C",'Mapa final'!$S$12),"")</f>
        <v/>
      </c>
      <c r="AH54" s="46" t="str">
        <f>IF(AND('Mapa final'!$AD$12="Muy Alta",'Mapa final'!$AF$12="Catastrófico"),CONCATENATE("R2C",'Mapa final'!$S$12),"")</f>
        <v/>
      </c>
      <c r="AI54" s="154" t="str">
        <f>IF(AND('Mapa final'!$AD$12="Muy Alta",'Mapa final'!$AF$12="Catastrófico"),CONCATENATE("R2C",'Mapa final'!$S$12),"")</f>
        <v/>
      </c>
      <c r="AJ54" s="154" t="str">
        <f>IF(AND('Mapa final'!$AD$12="Muy Alta",'Mapa final'!$AF$12="Catastrófico"),CONCATENATE("R2C",'Mapa final'!$S$12),"")</f>
        <v/>
      </c>
      <c r="AK54" s="154" t="str">
        <f>IF(AND('Mapa final'!$AD$12="Muy Alta",'Mapa final'!$AF$12="Catastrófico"),CONCATENATE("R2C",'Mapa final'!$S$12),"")</f>
        <v/>
      </c>
      <c r="AL54" s="154" t="str">
        <f>IF(AND('Mapa final'!$AD$12="Muy Alta",'Mapa final'!$AF$12="Catastrófico"),CONCATENATE("R2C",'Mapa final'!$S$12),"")</f>
        <v/>
      </c>
      <c r="AM54" s="47" t="str">
        <f>IF(AND('Mapa final'!$AD$12="Muy Alta",'Mapa final'!$AF$12="Catastrófico"),CONCATENATE("R2C",'Mapa final'!$S$12),"")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51"/>
      <c r="C55" s="251"/>
      <c r="D55" s="252"/>
      <c r="E55" s="351"/>
      <c r="F55" s="352"/>
      <c r="G55" s="352"/>
      <c r="H55" s="352"/>
      <c r="I55" s="352"/>
      <c r="J55" s="67" t="str">
        <f>IF(AND('Mapa final'!$AD$12="Baja",'Mapa final'!$AF$12="Leve"),CONCATENATE("R2C",'Mapa final'!$S$12),"")</f>
        <v/>
      </c>
      <c r="K55" s="68" t="str">
        <f>IF(AND('Mapa final'!$AD$12="Baja",'Mapa final'!$AF$12="Leve"),CONCATENATE("R2C",'Mapa final'!$S$12),"")</f>
        <v/>
      </c>
      <c r="L55" s="68" t="str">
        <f>IF(AND('Mapa final'!$AD$12="Baja",'Mapa final'!$AF$12="Leve"),CONCATENATE("R2C",'Mapa final'!$S$12),"")</f>
        <v/>
      </c>
      <c r="M55" s="68" t="str">
        <f>IF(AND('Mapa final'!$AD$12="Baja",'Mapa final'!$AF$12="Leve"),CONCATENATE("R2C",'Mapa final'!$S$12),"")</f>
        <v/>
      </c>
      <c r="N55" s="68" t="str">
        <f>IF(AND('Mapa final'!$AD$12="Baja",'Mapa final'!$AF$12="Leve"),CONCATENATE("R2C",'Mapa final'!$S$12),"")</f>
        <v/>
      </c>
      <c r="O55" s="69" t="str">
        <f>IF(AND('Mapa final'!$AD$12="Baja",'Mapa final'!$AF$12="Leve"),CONCATENATE("R2C",'Mapa final'!$S$12),"")</f>
        <v/>
      </c>
      <c r="P55" s="67" t="str">
        <f>IF(AND('Mapa final'!$AD$12="Baja",'Mapa final'!$AF$12="Leve"),CONCATENATE("R2C",'Mapa final'!$S$12),"")</f>
        <v/>
      </c>
      <c r="Q55" s="68" t="str">
        <f>IF(AND('Mapa final'!$AD$12="Baja",'Mapa final'!$AF$12="Leve"),CONCATENATE("R2C",'Mapa final'!$S$12),"")</f>
        <v/>
      </c>
      <c r="R55" s="68" t="str">
        <f>IF(AND('Mapa final'!$AD$12="Baja",'Mapa final'!$AF$12="Leve"),CONCATENATE("R2C",'Mapa final'!$S$12),"")</f>
        <v/>
      </c>
      <c r="S55" s="68" t="str">
        <f>IF(AND('Mapa final'!$AD$12="Baja",'Mapa final'!$AF$12="Leve"),CONCATENATE("R2C",'Mapa final'!$S$12),"")</f>
        <v/>
      </c>
      <c r="T55" s="68" t="str">
        <f>IF(AND('Mapa final'!$AD$12="Baja",'Mapa final'!$AF$12="Leve"),CONCATENATE("R2C",'Mapa final'!$S$12),"")</f>
        <v/>
      </c>
      <c r="U55" s="69" t="str">
        <f>IF(AND('Mapa final'!$AD$12="Baja",'Mapa final'!$AF$12="Leve"),CONCATENATE("R2C",'Mapa final'!$S$12),"")</f>
        <v/>
      </c>
      <c r="V55" s="59" t="str">
        <f>IF(AND('Mapa final'!$AD$12="Alta",'Mapa final'!$AF$12="Leve"),CONCATENATE("R2C",'Mapa final'!$S$12),"")</f>
        <v/>
      </c>
      <c r="W55" s="60" t="str">
        <f>IF(AND('Mapa final'!$AD$12="Alta",'Mapa final'!$AF$12="Leve"),CONCATENATE("R2C",'Mapa final'!$S$12),"")</f>
        <v/>
      </c>
      <c r="X55" s="60" t="str">
        <f>IF(AND('Mapa final'!$AD$12="Alta",'Mapa final'!$AF$12="Leve"),CONCATENATE("R2C",'Mapa final'!$S$12),"")</f>
        <v/>
      </c>
      <c r="Y55" s="60" t="str">
        <f>IF(AND('Mapa final'!$AD$12="Alta",'Mapa final'!$AF$12="Leve"),CONCATENATE("R2C",'Mapa final'!$S$12),"")</f>
        <v/>
      </c>
      <c r="Z55" s="60" t="str">
        <f>IF(AND('Mapa final'!$AD$12="Alta",'Mapa final'!$AF$12="Leve"),CONCATENATE("R2C",'Mapa final'!$S$12),"")</f>
        <v/>
      </c>
      <c r="AA55" s="61" t="str">
        <f>IF(AND('Mapa final'!$AD$12="Alta",'Mapa final'!$AF$12="Leve"),CONCATENATE("R2C",'Mapa final'!$S$12),"")</f>
        <v/>
      </c>
      <c r="AB55" s="48" t="str">
        <f>IF(AND('Mapa final'!$AD$12="Muy Alta",'Mapa final'!$AF$12="Leve"),CONCATENATE("R2C",'Mapa final'!$S$12),"")</f>
        <v/>
      </c>
      <c r="AC55" s="49" t="str">
        <f>IF(AND('Mapa final'!$AD$12="Muy Alta",'Mapa final'!$AF$12="Leve"),CONCATENATE("R2C",'Mapa final'!$S$12),"")</f>
        <v/>
      </c>
      <c r="AD55" s="49" t="str">
        <f>IF(AND('Mapa final'!$AD$12="Muy Alta",'Mapa final'!$AF$12="Leve"),CONCATENATE("R2C",'Mapa final'!$S$12),"")</f>
        <v/>
      </c>
      <c r="AE55" s="49" t="str">
        <f>IF(AND('Mapa final'!$AD$12="Muy Alta",'Mapa final'!$AF$12="Leve"),CONCATENATE("R2C",'Mapa final'!$S$12),"")</f>
        <v/>
      </c>
      <c r="AF55" s="49" t="str">
        <f>IF(AND('Mapa final'!$AD$12="Muy Alta",'Mapa final'!$AF$12="Leve"),CONCATENATE("R2C",'Mapa final'!$S$12),"")</f>
        <v/>
      </c>
      <c r="AG55" s="50" t="str">
        <f>IF(AND('Mapa final'!$AD$12="Muy Alta",'Mapa final'!$AF$12="Leve"),CONCATENATE("R2C",'Mapa final'!$S$12),"")</f>
        <v/>
      </c>
      <c r="AH55" s="51" t="str">
        <f>IF(AND('Mapa final'!$AD$12="Muy Alta",'Mapa final'!$AF$12="Catastrófico"),CONCATENATE("R2C",'Mapa final'!$S$12),"")</f>
        <v/>
      </c>
      <c r="AI55" s="52" t="str">
        <f>IF(AND('Mapa final'!$AD$12="Muy Alta",'Mapa final'!$AF$12="Catastrófico"),CONCATENATE("R2C",'Mapa final'!$S$12),"")</f>
        <v/>
      </c>
      <c r="AJ55" s="52" t="str">
        <f>IF(AND('Mapa final'!$AD$12="Muy Alta",'Mapa final'!$AF$12="Catastrófico"),CONCATENATE("R2C",'Mapa final'!$S$12),"")</f>
        <v/>
      </c>
      <c r="AK55" s="52" t="str">
        <f>IF(AND('Mapa final'!$AD$12="Muy Alta",'Mapa final'!$AF$12="Catastrófico"),CONCATENATE("R2C",'Mapa final'!$S$12),"")</f>
        <v/>
      </c>
      <c r="AL55" s="52" t="str">
        <f>IF(AND('Mapa final'!$AD$12="Muy Alta",'Mapa final'!$AF$12="Catastrófico"),CONCATENATE("R2C",'Mapa final'!$S$12),"")</f>
        <v/>
      </c>
      <c r="AM55" s="53" t="str">
        <f>IF(AND('Mapa final'!$AD$12="Muy Alta",'Mapa final'!$AF$12="Catastrófico"),CONCATENATE("R2C",'Mapa final'!$S$12),"")</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48" t="s">
        <v>111</v>
      </c>
      <c r="K56" s="349"/>
      <c r="L56" s="349"/>
      <c r="M56" s="349"/>
      <c r="N56" s="349"/>
      <c r="O56" s="383"/>
      <c r="P56" s="346" t="s">
        <v>110</v>
      </c>
      <c r="Q56" s="347"/>
      <c r="R56" s="347"/>
      <c r="S56" s="347"/>
      <c r="T56" s="347"/>
      <c r="U56" s="382"/>
      <c r="V56" s="346" t="s">
        <v>109</v>
      </c>
      <c r="W56" s="347"/>
      <c r="X56" s="347"/>
      <c r="Y56" s="347"/>
      <c r="Z56" s="347"/>
      <c r="AA56" s="382"/>
      <c r="AB56" s="346" t="s">
        <v>108</v>
      </c>
      <c r="AC56" s="385"/>
      <c r="AD56" s="347"/>
      <c r="AE56" s="347"/>
      <c r="AF56" s="347"/>
      <c r="AG56" s="382"/>
      <c r="AH56" s="346" t="s">
        <v>107</v>
      </c>
      <c r="AI56" s="347"/>
      <c r="AJ56" s="347"/>
      <c r="AK56" s="347"/>
      <c r="AL56" s="347"/>
      <c r="AM56" s="382"/>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50"/>
      <c r="K57" s="349"/>
      <c r="L57" s="349"/>
      <c r="M57" s="349"/>
      <c r="N57" s="349"/>
      <c r="O57" s="383"/>
      <c r="P57" s="350"/>
      <c r="Q57" s="349"/>
      <c r="R57" s="349"/>
      <c r="S57" s="349"/>
      <c r="T57" s="349"/>
      <c r="U57" s="383"/>
      <c r="V57" s="350"/>
      <c r="W57" s="349"/>
      <c r="X57" s="349"/>
      <c r="Y57" s="349"/>
      <c r="Z57" s="349"/>
      <c r="AA57" s="383"/>
      <c r="AB57" s="350"/>
      <c r="AC57" s="349"/>
      <c r="AD57" s="349"/>
      <c r="AE57" s="349"/>
      <c r="AF57" s="349"/>
      <c r="AG57" s="383"/>
      <c r="AH57" s="350"/>
      <c r="AI57" s="349"/>
      <c r="AJ57" s="349"/>
      <c r="AK57" s="349"/>
      <c r="AL57" s="349"/>
      <c r="AM57" s="383"/>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50"/>
      <c r="K58" s="349"/>
      <c r="L58" s="349"/>
      <c r="M58" s="349"/>
      <c r="N58" s="349"/>
      <c r="O58" s="383"/>
      <c r="P58" s="350"/>
      <c r="Q58" s="349"/>
      <c r="R58" s="349"/>
      <c r="S58" s="349"/>
      <c r="T58" s="349"/>
      <c r="U58" s="383"/>
      <c r="V58" s="350"/>
      <c r="W58" s="349"/>
      <c r="X58" s="349"/>
      <c r="Y58" s="349"/>
      <c r="Z58" s="349"/>
      <c r="AA58" s="383"/>
      <c r="AB58" s="350"/>
      <c r="AC58" s="349"/>
      <c r="AD58" s="349"/>
      <c r="AE58" s="349"/>
      <c r="AF58" s="349"/>
      <c r="AG58" s="383"/>
      <c r="AH58" s="350"/>
      <c r="AI58" s="349"/>
      <c r="AJ58" s="349"/>
      <c r="AK58" s="349"/>
      <c r="AL58" s="349"/>
      <c r="AM58" s="383"/>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50"/>
      <c r="K59" s="349"/>
      <c r="L59" s="349"/>
      <c r="M59" s="349"/>
      <c r="N59" s="349"/>
      <c r="O59" s="383"/>
      <c r="P59" s="350"/>
      <c r="Q59" s="349"/>
      <c r="R59" s="349"/>
      <c r="S59" s="349"/>
      <c r="T59" s="349"/>
      <c r="U59" s="383"/>
      <c r="V59" s="350"/>
      <c r="W59" s="349"/>
      <c r="X59" s="349"/>
      <c r="Y59" s="349"/>
      <c r="Z59" s="349"/>
      <c r="AA59" s="383"/>
      <c r="AB59" s="350"/>
      <c r="AC59" s="349"/>
      <c r="AD59" s="349"/>
      <c r="AE59" s="349"/>
      <c r="AF59" s="349"/>
      <c r="AG59" s="383"/>
      <c r="AH59" s="350"/>
      <c r="AI59" s="349"/>
      <c r="AJ59" s="349"/>
      <c r="AK59" s="349"/>
      <c r="AL59" s="349"/>
      <c r="AM59" s="383"/>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50"/>
      <c r="K60" s="349"/>
      <c r="L60" s="349"/>
      <c r="M60" s="349"/>
      <c r="N60" s="349"/>
      <c r="O60" s="383"/>
      <c r="P60" s="350"/>
      <c r="Q60" s="349"/>
      <c r="R60" s="349"/>
      <c r="S60" s="349"/>
      <c r="T60" s="349"/>
      <c r="U60" s="383"/>
      <c r="V60" s="350"/>
      <c r="W60" s="349"/>
      <c r="X60" s="349"/>
      <c r="Y60" s="349"/>
      <c r="Z60" s="349"/>
      <c r="AA60" s="383"/>
      <c r="AB60" s="350"/>
      <c r="AC60" s="349"/>
      <c r="AD60" s="349"/>
      <c r="AE60" s="349"/>
      <c r="AF60" s="349"/>
      <c r="AG60" s="383"/>
      <c r="AH60" s="350"/>
      <c r="AI60" s="349"/>
      <c r="AJ60" s="349"/>
      <c r="AK60" s="349"/>
      <c r="AL60" s="349"/>
      <c r="AM60" s="383"/>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51"/>
      <c r="K61" s="352"/>
      <c r="L61" s="352"/>
      <c r="M61" s="352"/>
      <c r="N61" s="352"/>
      <c r="O61" s="384"/>
      <c r="P61" s="351"/>
      <c r="Q61" s="352"/>
      <c r="R61" s="352"/>
      <c r="S61" s="352"/>
      <c r="T61" s="352"/>
      <c r="U61" s="384"/>
      <c r="V61" s="351"/>
      <c r="W61" s="352"/>
      <c r="X61" s="352"/>
      <c r="Y61" s="352"/>
      <c r="Z61" s="352"/>
      <c r="AA61" s="384"/>
      <c r="AB61" s="351"/>
      <c r="AC61" s="352"/>
      <c r="AD61" s="352"/>
      <c r="AE61" s="352"/>
      <c r="AF61" s="352"/>
      <c r="AG61" s="384"/>
      <c r="AH61" s="351"/>
      <c r="AI61" s="352"/>
      <c r="AJ61" s="352"/>
      <c r="AK61" s="352"/>
      <c r="AL61" s="352"/>
      <c r="AM61" s="384"/>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386" t="s">
        <v>54</v>
      </c>
      <c r="C1" s="386"/>
      <c r="D1" s="386"/>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87" t="s">
        <v>62</v>
      </c>
      <c r="C1" s="387"/>
      <c r="D1" s="387"/>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88" t="s">
        <v>77</v>
      </c>
      <c r="C1" s="389"/>
      <c r="D1" s="389"/>
      <c r="E1" s="389"/>
      <c r="F1" s="390"/>
    </row>
    <row r="2" spans="2:6" ht="16.5" thickBot="1" x14ac:dyDescent="0.3">
      <c r="B2" s="76"/>
      <c r="C2" s="76"/>
      <c r="D2" s="76"/>
      <c r="E2" s="76"/>
      <c r="F2" s="76"/>
    </row>
    <row r="3" spans="2:6" ht="16.5" thickBot="1" x14ac:dyDescent="0.25">
      <c r="B3" s="392" t="s">
        <v>63</v>
      </c>
      <c r="C3" s="393"/>
      <c r="D3" s="393"/>
      <c r="E3" s="88" t="s">
        <v>64</v>
      </c>
      <c r="F3" s="89" t="s">
        <v>65</v>
      </c>
    </row>
    <row r="4" spans="2:6" ht="31.5" x14ac:dyDescent="0.2">
      <c r="B4" s="394" t="s">
        <v>66</v>
      </c>
      <c r="C4" s="396" t="s">
        <v>13</v>
      </c>
      <c r="D4" s="77" t="s">
        <v>14</v>
      </c>
      <c r="E4" s="78" t="s">
        <v>67</v>
      </c>
      <c r="F4" s="79">
        <v>0.25</v>
      </c>
    </row>
    <row r="5" spans="2:6" ht="47.25" x14ac:dyDescent="0.2">
      <c r="B5" s="395"/>
      <c r="C5" s="397"/>
      <c r="D5" s="80" t="s">
        <v>15</v>
      </c>
      <c r="E5" s="81" t="s">
        <v>68</v>
      </c>
      <c r="F5" s="82">
        <v>0.15</v>
      </c>
    </row>
    <row r="6" spans="2:6" ht="47.25" x14ac:dyDescent="0.2">
      <c r="B6" s="395"/>
      <c r="C6" s="397"/>
      <c r="D6" s="80" t="s">
        <v>16</v>
      </c>
      <c r="E6" s="81" t="s">
        <v>69</v>
      </c>
      <c r="F6" s="82">
        <v>0.1</v>
      </c>
    </row>
    <row r="7" spans="2:6" ht="63" x14ac:dyDescent="0.2">
      <c r="B7" s="395"/>
      <c r="C7" s="397" t="s">
        <v>17</v>
      </c>
      <c r="D7" s="80" t="s">
        <v>10</v>
      </c>
      <c r="E7" s="81" t="s">
        <v>70</v>
      </c>
      <c r="F7" s="82">
        <v>0.25</v>
      </c>
    </row>
    <row r="8" spans="2:6" ht="31.5" x14ac:dyDescent="0.2">
      <c r="B8" s="395"/>
      <c r="C8" s="397"/>
      <c r="D8" s="80" t="s">
        <v>9</v>
      </c>
      <c r="E8" s="81" t="s">
        <v>71</v>
      </c>
      <c r="F8" s="82">
        <v>0.15</v>
      </c>
    </row>
    <row r="9" spans="2:6" ht="47.25" x14ac:dyDescent="0.2">
      <c r="B9" s="395" t="s">
        <v>159</v>
      </c>
      <c r="C9" s="397" t="s">
        <v>18</v>
      </c>
      <c r="D9" s="80" t="s">
        <v>19</v>
      </c>
      <c r="E9" s="81" t="s">
        <v>72</v>
      </c>
      <c r="F9" s="83" t="s">
        <v>73</v>
      </c>
    </row>
    <row r="10" spans="2:6" ht="63" x14ac:dyDescent="0.2">
      <c r="B10" s="395"/>
      <c r="C10" s="397"/>
      <c r="D10" s="80" t="s">
        <v>20</v>
      </c>
      <c r="E10" s="81" t="s">
        <v>74</v>
      </c>
      <c r="F10" s="83" t="s">
        <v>73</v>
      </c>
    </row>
    <row r="11" spans="2:6" ht="47.25" x14ac:dyDescent="0.2">
      <c r="B11" s="395"/>
      <c r="C11" s="397" t="s">
        <v>21</v>
      </c>
      <c r="D11" s="80" t="s">
        <v>22</v>
      </c>
      <c r="E11" s="81" t="s">
        <v>75</v>
      </c>
      <c r="F11" s="83" t="s">
        <v>73</v>
      </c>
    </row>
    <row r="12" spans="2:6" ht="47.25" x14ac:dyDescent="0.2">
      <c r="B12" s="395"/>
      <c r="C12" s="397"/>
      <c r="D12" s="80" t="s">
        <v>23</v>
      </c>
      <c r="E12" s="81" t="s">
        <v>76</v>
      </c>
      <c r="F12" s="83" t="s">
        <v>73</v>
      </c>
    </row>
    <row r="13" spans="2:6" ht="31.5" x14ac:dyDescent="0.2">
      <c r="B13" s="395"/>
      <c r="C13" s="397" t="s">
        <v>24</v>
      </c>
      <c r="D13" s="80" t="s">
        <v>118</v>
      </c>
      <c r="E13" s="81" t="s">
        <v>121</v>
      </c>
      <c r="F13" s="83" t="s">
        <v>73</v>
      </c>
    </row>
    <row r="14" spans="2:6" ht="32.25" thickBot="1" x14ac:dyDescent="0.25">
      <c r="B14" s="398"/>
      <c r="C14" s="399"/>
      <c r="D14" s="84" t="s">
        <v>119</v>
      </c>
      <c r="E14" s="85" t="s">
        <v>120</v>
      </c>
      <c r="F14" s="86" t="s">
        <v>73</v>
      </c>
    </row>
    <row r="15" spans="2:6" ht="49.5" customHeight="1" x14ac:dyDescent="0.2">
      <c r="B15" s="391" t="s">
        <v>156</v>
      </c>
      <c r="C15" s="391"/>
      <c r="D15" s="391"/>
      <c r="E15" s="391"/>
      <c r="F15" s="391"/>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5A14CF-A4C3-48E9-A377-8EC1F322047A}">
  <ds:schemaRefs>
    <ds:schemaRef ds:uri="http://purl.org/dc/terms/"/>
    <ds:schemaRef ds:uri="http://www.w3.org/XML/1998/namespace"/>
    <ds:schemaRef ds:uri="http://schemas.microsoft.com/office/2006/metadata/properties"/>
    <ds:schemaRef ds:uri="b55ffc4c-b392-4610-b856-514911c59727"/>
    <ds:schemaRef ds:uri="http://schemas.openxmlformats.org/package/2006/metadata/core-properties"/>
    <ds:schemaRef ds:uri="http://schemas.microsoft.com/office/2006/documentManagement/types"/>
    <ds:schemaRef ds:uri="1127acbe-e978-470f-969f-333cb0dcd145"/>
    <ds:schemaRef ds:uri="http://schemas.microsoft.com/office/infopath/2007/PartnerControls"/>
    <ds:schemaRef ds:uri="http://purl.org/dc/dcmitype/"/>
    <ds:schemaRef ds:uri="http://purl.org/dc/elements/1.1/"/>
  </ds:schemaRefs>
</ds:datastoreItem>
</file>

<file path=customXml/itemProps2.xml><?xml version="1.0" encoding="utf-8"?>
<ds:datastoreItem xmlns:ds="http://schemas.openxmlformats.org/officeDocument/2006/customXml" ds:itemID="{206C5B20-8B4A-42DF-A3E9-11C1E8076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6ECFE7-DD79-4202-BD3E-4CF23A0DB3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