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7. 2025/PIIP/SEG PROYECTOS DE INVERSIÓN/"/>
    </mc:Choice>
  </mc:AlternateContent>
  <xr:revisionPtr revIDLastSave="0" documentId="8_{29372871-3452-4437-9FE7-724640C779A3}" xr6:coauthVersionLast="47" xr6:coauthVersionMax="47" xr10:uidLastSave="{00000000-0000-0000-0000-000000000000}"/>
  <bookViews>
    <workbookView xWindow="-120" yWindow="-120" windowWidth="20730" windowHeight="11160" firstSheet="1" activeTab="1" xr2:uid="{EAB664B5-DC3F-4B4B-A56F-1C4A2FCFE3B4}"/>
  </bookViews>
  <sheets>
    <sheet name="Hoja1" sheetId="1" state="hidden" r:id="rId1"/>
    <sheet name="SEG" sheetId="2" r:id="rId2"/>
    <sheet name="Hoja4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H14" i="2"/>
  <c r="I14" i="2"/>
  <c r="F14" i="2"/>
  <c r="G13" i="2"/>
  <c r="H13" i="2"/>
  <c r="I13" i="2"/>
  <c r="F13" i="2"/>
  <c r="J12" i="2"/>
  <c r="J14" i="2" l="1"/>
  <c r="J13" i="2"/>
  <c r="I12" i="2"/>
  <c r="H12" i="2"/>
  <c r="G12" i="2"/>
  <c r="F12" i="2"/>
  <c r="J11" i="2"/>
  <c r="J10" i="2"/>
  <c r="J9" i="2"/>
  <c r="J12" i="1"/>
  <c r="I15" i="1"/>
  <c r="J13" i="1"/>
  <c r="I14" i="1"/>
  <c r="H14" i="1"/>
  <c r="G14" i="1"/>
  <c r="F14" i="1"/>
  <c r="I12" i="1"/>
  <c r="J11" i="1"/>
  <c r="I13" i="1"/>
  <c r="H13" i="1"/>
  <c r="G13" i="1"/>
  <c r="F13" i="1"/>
  <c r="H12" i="1"/>
  <c r="J9" i="1"/>
  <c r="G12" i="1"/>
  <c r="F12" i="1"/>
  <c r="J10" i="1"/>
  <c r="J14" i="1" l="1"/>
</calcChain>
</file>

<file path=xl/sharedStrings.xml><?xml version="1.0" encoding="utf-8"?>
<sst xmlns="http://schemas.openxmlformats.org/spreadsheetml/2006/main" count="60" uniqueCount="28">
  <si>
    <t>Entidad</t>
  </si>
  <si>
    <t>Código BPIN</t>
  </si>
  <si>
    <t>Nombre del proyecto</t>
  </si>
  <si>
    <t>Apropiación inicial</t>
  </si>
  <si>
    <t>ESCUELA TECNOLÓGICA INSTITUTO TÉCNICO CENTRAL</t>
  </si>
  <si>
    <t>OFICINA ASESORA DE PLANEACIÓN</t>
  </si>
  <si>
    <t>Escuela Tecnológica Instituto Técnico Central</t>
  </si>
  <si>
    <t>CLASIF. DE CONFIDENCIALIDAD</t>
  </si>
  <si>
    <t>IPB</t>
  </si>
  <si>
    <t>CLASIF. DE INTEGRIDAD</t>
  </si>
  <si>
    <t>M</t>
  </si>
  <si>
    <t>CLASIF. DE DISPONIBILIDAD</t>
  </si>
  <si>
    <t>MEJORAMIENTO ADQUISICiÓN, DOTACiÓN Y REFORZAMIENTO DE LA PLANTA FlSlCA E INFRAESTRUCTURA TECNOLÓGICA DE LA ESCUELA TECNOLOGICA INSTITUTO TtCN ICO CENTRAL BOGOTA</t>
  </si>
  <si>
    <t>FORTALECIMIENTO DEL SISTEMA DE INVESTIGACION DE LA ESCUELA TECNOLÓGICA INSTITUTO TECNICO CENTRAL BOGOTÁ</t>
  </si>
  <si>
    <t>DIVULGACIÓN, MOVILIDAD , ASISTENCIA TÉCNICA Y CAPACITACIÓN DE LA COMUNIDAD EDUCATIVA DE LA ESCUELA TECNOLÓGICA INSTITUTO TÉCNICO CENTRAL.  BOGOTÁ</t>
  </si>
  <si>
    <t>TOTAL</t>
  </si>
  <si>
    <t>TOTAL RECURSOS NACIÓN</t>
  </si>
  <si>
    <t>TOTAL RECURSOS PROPIOS</t>
  </si>
  <si>
    <t>Compromisos</t>
  </si>
  <si>
    <t>Obligaciones</t>
  </si>
  <si>
    <t>Pagos</t>
  </si>
  <si>
    <t>Avance financiero</t>
  </si>
  <si>
    <t>Avance físico producto</t>
  </si>
  <si>
    <t>Seguimiento proyectos de inversión septiembre 2024</t>
  </si>
  <si>
    <r>
      <t xml:space="preserve">Fuente: </t>
    </r>
    <r>
      <rPr>
        <sz val="9"/>
        <color theme="1"/>
        <rFont val="Arial"/>
        <family val="2"/>
      </rPr>
      <t>https://piip.dnp.gov.co/</t>
    </r>
  </si>
  <si>
    <t>Seguimiento proyectos de inversión diciembre 2024</t>
  </si>
  <si>
    <t>PROYECTO</t>
  </si>
  <si>
    <t>TIPO DE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</si>
</sst>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43" fontId="5" fillId="0" borderId="1" xfId="2" applyFont="1" applyFill="1" applyBorder="1" applyAlignment="1">
      <alignment horizontal="right" vertical="center" wrapText="1" readingOrder="1"/>
    </xf>
    <xf numFmtId="10" fontId="0" fillId="0" borderId="1" xfId="0" applyNumberFormat="1" applyBorder="1" applyAlignment="1">
      <alignment horizontal="right" vertical="center"/>
    </xf>
    <xf numFmtId="0" fontId="6" fillId="0" borderId="0" xfId="0" applyFont="1"/>
    <xf numFmtId="10" fontId="0" fillId="0" borderId="0" xfId="0" applyNumberFormat="1" applyAlignment="1">
      <alignment horizontal="right" vertical="center"/>
    </xf>
    <xf numFmtId="41" fontId="9" fillId="4" borderId="1" xfId="1" applyFont="1" applyFill="1" applyBorder="1" applyAlignment="1">
      <alignment horizontal="right" vertical="center" wrapText="1" readingOrder="1"/>
    </xf>
    <xf numFmtId="10" fontId="10" fillId="4" borderId="1" xfId="0" applyNumberFormat="1" applyFont="1" applyFill="1" applyBorder="1" applyAlignment="1">
      <alignment horizontal="right" vertical="center"/>
    </xf>
    <xf numFmtId="43" fontId="5" fillId="0" borderId="0" xfId="2" applyFont="1" applyFill="1" applyBorder="1" applyAlignment="1">
      <alignment horizontal="right" vertical="center" wrapText="1" readingOrder="1"/>
    </xf>
    <xf numFmtId="43" fontId="9" fillId="4" borderId="1" xfId="2" applyFont="1" applyFill="1" applyBorder="1" applyAlignment="1">
      <alignment horizontal="right" vertical="center" wrapText="1" readingOrder="1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5">
    <cellStyle name="Millares" xfId="2" builtinId="3"/>
    <cellStyle name="Millares [0]" xfId="1" builtinId="6"/>
    <cellStyle name="Millares [0] 2" xfId="3" xr:uid="{97EF0D32-C598-4EF2-9D16-BC99DC4038FE}"/>
    <cellStyle name="Millares 2" xfId="4" xr:uid="{AD1344BD-F545-4B09-9137-52782281757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A646-0BA4-4EDA-A599-4BE70652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1433" cy="69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DED389-0DD9-4BF8-BFBD-EA7EA6A3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0473" cy="715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D1C-DDB2-4E40-ADBF-B9D6C48B3497}">
  <dimension ref="C4:L18"/>
  <sheetViews>
    <sheetView showGridLines="0" topLeftCell="A7" workbookViewId="0">
      <selection activeCell="J10" sqref="J10"/>
    </sheetView>
  </sheetViews>
  <sheetFormatPr baseColWidth="10" defaultRowHeight="15" x14ac:dyDescent="0.25"/>
  <cols>
    <col min="3" max="3" width="18.28515625" customWidth="1"/>
    <col min="4" max="4" width="19.28515625" customWidth="1"/>
    <col min="5" max="5" width="30.28515625" customWidth="1"/>
    <col min="6" max="6" width="17.42578125" bestFit="1" customWidth="1"/>
    <col min="7" max="7" width="16.5703125" bestFit="1" customWidth="1"/>
    <col min="8" max="8" width="17.28515625" bestFit="1" customWidth="1"/>
    <col min="9" max="9" width="16.42578125" bestFit="1" customWidth="1"/>
    <col min="10" max="10" width="13.5703125" customWidth="1"/>
  </cols>
  <sheetData>
    <row r="4" spans="3:12" ht="20.25" x14ac:dyDescent="0.3">
      <c r="C4" s="17" t="s">
        <v>4</v>
      </c>
      <c r="D4" s="17"/>
      <c r="E4" s="17"/>
      <c r="F4" s="17"/>
      <c r="G4" s="17"/>
      <c r="H4" s="17"/>
      <c r="I4" s="17"/>
      <c r="J4" s="17"/>
      <c r="K4" s="17"/>
    </row>
    <row r="5" spans="3:12" ht="18" x14ac:dyDescent="0.25">
      <c r="C5" s="16" t="s">
        <v>5</v>
      </c>
      <c r="D5" s="16"/>
      <c r="E5" s="16"/>
      <c r="F5" s="16"/>
      <c r="G5" s="16"/>
      <c r="H5" s="16"/>
      <c r="I5" s="16"/>
      <c r="J5" s="16"/>
      <c r="K5" s="16"/>
    </row>
    <row r="6" spans="3:12" ht="18" x14ac:dyDescent="0.25">
      <c r="C6" s="16" t="s">
        <v>23</v>
      </c>
      <c r="D6" s="16"/>
      <c r="E6" s="16"/>
      <c r="F6" s="16"/>
      <c r="G6" s="16"/>
      <c r="H6" s="16"/>
      <c r="I6" s="16"/>
      <c r="J6" s="16"/>
      <c r="K6" s="16"/>
    </row>
    <row r="8" spans="3:12" ht="38.25" x14ac:dyDescent="0.25">
      <c r="C8" s="5" t="s">
        <v>0</v>
      </c>
      <c r="D8" s="5" t="s">
        <v>1</v>
      </c>
      <c r="E8" s="5" t="s">
        <v>2</v>
      </c>
      <c r="F8" s="5" t="s">
        <v>3</v>
      </c>
      <c r="G8" s="5" t="s">
        <v>18</v>
      </c>
      <c r="H8" s="5" t="s">
        <v>19</v>
      </c>
      <c r="I8" s="5" t="s">
        <v>20</v>
      </c>
      <c r="J8" s="5" t="s">
        <v>21</v>
      </c>
      <c r="K8" s="5" t="s">
        <v>22</v>
      </c>
    </row>
    <row r="9" spans="3:12" ht="89.25" x14ac:dyDescent="0.25">
      <c r="C9" s="1" t="s">
        <v>6</v>
      </c>
      <c r="D9" s="2">
        <v>202300000000207</v>
      </c>
      <c r="E9" s="1" t="s">
        <v>14</v>
      </c>
      <c r="F9" s="3">
        <v>1800000000</v>
      </c>
      <c r="G9" s="7">
        <v>1681744109.3</v>
      </c>
      <c r="H9" s="8">
        <v>1152191747.8699999</v>
      </c>
      <c r="I9" s="8">
        <v>1152191747.8699999</v>
      </c>
      <c r="J9" s="9">
        <f>+H9/F9</f>
        <v>0.64010652659444434</v>
      </c>
      <c r="K9" s="9">
        <v>0.75</v>
      </c>
    </row>
    <row r="10" spans="3:12" ht="89.25" x14ac:dyDescent="0.25">
      <c r="C10" s="1" t="s">
        <v>6</v>
      </c>
      <c r="D10" s="2">
        <v>202300000000209</v>
      </c>
      <c r="E10" s="6" t="s">
        <v>12</v>
      </c>
      <c r="F10" s="3">
        <v>11301492414</v>
      </c>
      <c r="G10" s="8">
        <v>5015656437.8900003</v>
      </c>
      <c r="H10" s="8">
        <v>3085177757.1700001</v>
      </c>
      <c r="I10" s="8">
        <v>3075002036.1700001</v>
      </c>
      <c r="J10" s="9">
        <f>+H10/F10</f>
        <v>0.2729885261302446</v>
      </c>
      <c r="K10" s="9">
        <v>0.75</v>
      </c>
      <c r="L10" s="14"/>
    </row>
    <row r="11" spans="3:12" ht="63.75" x14ac:dyDescent="0.25">
      <c r="C11" s="1" t="s">
        <v>6</v>
      </c>
      <c r="D11" s="2">
        <v>202300000000208</v>
      </c>
      <c r="E11" s="1" t="s">
        <v>13</v>
      </c>
      <c r="F11" s="3">
        <v>1200000000</v>
      </c>
      <c r="G11" s="7">
        <v>540936975.60000002</v>
      </c>
      <c r="H11" s="7">
        <v>366196833.60000002</v>
      </c>
      <c r="I11" s="7">
        <v>349391257.60000002</v>
      </c>
      <c r="J11" s="9">
        <f>+H11/F11</f>
        <v>0.30516402800000003</v>
      </c>
      <c r="K11" s="9">
        <v>0.8</v>
      </c>
    </row>
    <row r="12" spans="3:12" x14ac:dyDescent="0.25">
      <c r="C12" s="20" t="s">
        <v>15</v>
      </c>
      <c r="D12" s="21"/>
      <c r="E12" s="22"/>
      <c r="F12" s="12">
        <f>+SUM(F9:F11)</f>
        <v>14301492414</v>
      </c>
      <c r="G12" s="12">
        <f>+SUM(G9:G11)</f>
        <v>7238337522.7900009</v>
      </c>
      <c r="H12" s="12">
        <f>+SUM(H9:H11)</f>
        <v>4603566338.6400003</v>
      </c>
      <c r="I12" s="12">
        <f>+SUM(I9:I11)</f>
        <v>4576585041.6400003</v>
      </c>
      <c r="J12" s="13">
        <f>+H12/F12</f>
        <v>0.32189412163261244</v>
      </c>
      <c r="K12" s="11"/>
    </row>
    <row r="13" spans="3:12" x14ac:dyDescent="0.25">
      <c r="C13" s="20" t="s">
        <v>16</v>
      </c>
      <c r="D13" s="21"/>
      <c r="E13" s="22"/>
      <c r="F13" s="12">
        <f>800000000+6200000000</f>
        <v>7000000000</v>
      </c>
      <c r="G13" s="12">
        <f>774681140+1314815114.84</f>
        <v>2089496254.8399999</v>
      </c>
      <c r="H13" s="12">
        <f>391786124+667640553.03</f>
        <v>1059426677.03</v>
      </c>
      <c r="I13" s="12">
        <f>391786124+667640553.03</f>
        <v>1059426677.03</v>
      </c>
      <c r="J13" s="13">
        <f>+H13/F13</f>
        <v>0.15134666814714284</v>
      </c>
      <c r="K13" s="11"/>
    </row>
    <row r="14" spans="3:12" x14ac:dyDescent="0.25">
      <c r="C14" s="20" t="s">
        <v>17</v>
      </c>
      <c r="D14" s="21"/>
      <c r="E14" s="22"/>
      <c r="F14" s="12">
        <f>1000000000+5101492414+F11</f>
        <v>7301492414</v>
      </c>
      <c r="G14" s="12">
        <f>907062969.3+3700841323.05+G11</f>
        <v>5148841267.9500008</v>
      </c>
      <c r="H14" s="12">
        <f>760405623.87+2417537204.14+H11</f>
        <v>3544139661.6099997</v>
      </c>
      <c r="I14" s="15">
        <f>760405623.87+2407361483.14+I11</f>
        <v>3517158364.6099997</v>
      </c>
      <c r="J14" s="13">
        <f t="shared" ref="J14" si="0">+H14/F14</f>
        <v>0.48539934860637651</v>
      </c>
      <c r="K14" s="11"/>
    </row>
    <row r="15" spans="3:12" x14ac:dyDescent="0.25">
      <c r="C15" s="10" t="s">
        <v>24</v>
      </c>
      <c r="I15">
        <f>H9/F9</f>
        <v>0.64010652659444434</v>
      </c>
    </row>
    <row r="16" spans="3:12" ht="15.75" thickBot="1" x14ac:dyDescent="0.3"/>
    <row r="17" spans="3:11" ht="16.5" thickTop="1" thickBot="1" x14ac:dyDescent="0.3">
      <c r="C17" s="18" t="s">
        <v>7</v>
      </c>
      <c r="D17" s="19"/>
      <c r="E17" s="4" t="s">
        <v>8</v>
      </c>
      <c r="F17" s="18" t="s">
        <v>9</v>
      </c>
      <c r="G17" s="19"/>
      <c r="H17" s="4" t="s">
        <v>10</v>
      </c>
      <c r="I17" s="18" t="s">
        <v>11</v>
      </c>
      <c r="J17" s="19"/>
      <c r="K17" s="4">
        <v>2</v>
      </c>
    </row>
    <row r="18" spans="3:11" ht="15.75" thickTop="1" x14ac:dyDescent="0.25"/>
  </sheetData>
  <mergeCells count="9">
    <mergeCell ref="C6:K6"/>
    <mergeCell ref="C5:K5"/>
    <mergeCell ref="C4:K4"/>
    <mergeCell ref="C17:D17"/>
    <mergeCell ref="F17:G17"/>
    <mergeCell ref="I17:J17"/>
    <mergeCell ref="C12:E12"/>
    <mergeCell ref="C13:E13"/>
    <mergeCell ref="C14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79269-A0A2-4217-AAFF-5FF5E4903C7B}">
  <dimension ref="C4:L18"/>
  <sheetViews>
    <sheetView tabSelected="1" topLeftCell="A9" workbookViewId="0">
      <selection activeCell="H10" sqref="H10"/>
    </sheetView>
  </sheetViews>
  <sheetFormatPr baseColWidth="10" defaultRowHeight="15" x14ac:dyDescent="0.25"/>
  <cols>
    <col min="3" max="3" width="18.28515625" customWidth="1"/>
    <col min="4" max="4" width="19.28515625" customWidth="1"/>
    <col min="5" max="5" width="30.28515625" customWidth="1"/>
    <col min="6" max="6" width="17.42578125" bestFit="1" customWidth="1"/>
    <col min="7" max="7" width="19.85546875" customWidth="1"/>
    <col min="8" max="8" width="17.28515625" bestFit="1" customWidth="1"/>
    <col min="9" max="9" width="16.42578125" bestFit="1" customWidth="1"/>
    <col min="10" max="10" width="13.5703125" customWidth="1"/>
  </cols>
  <sheetData>
    <row r="4" spans="3:12" ht="20.25" x14ac:dyDescent="0.3">
      <c r="C4" s="17" t="s">
        <v>4</v>
      </c>
      <c r="D4" s="17"/>
      <c r="E4" s="17"/>
      <c r="F4" s="17"/>
      <c r="G4" s="17"/>
      <c r="H4" s="17"/>
      <c r="I4" s="17"/>
      <c r="J4" s="17"/>
      <c r="K4" s="17"/>
    </row>
    <row r="5" spans="3:12" ht="18" x14ac:dyDescent="0.25">
      <c r="C5" s="16" t="s">
        <v>5</v>
      </c>
      <c r="D5" s="16"/>
      <c r="E5" s="16"/>
      <c r="F5" s="16"/>
      <c r="G5" s="16"/>
      <c r="H5" s="16"/>
      <c r="I5" s="16"/>
      <c r="J5" s="16"/>
      <c r="K5" s="16"/>
    </row>
    <row r="6" spans="3:12" ht="18" x14ac:dyDescent="0.25">
      <c r="C6" s="16" t="s">
        <v>25</v>
      </c>
      <c r="D6" s="16"/>
      <c r="E6" s="16"/>
      <c r="F6" s="16"/>
      <c r="G6" s="16"/>
      <c r="H6" s="16"/>
      <c r="I6" s="16"/>
      <c r="J6" s="16"/>
      <c r="K6" s="16"/>
    </row>
    <row r="8" spans="3:12" ht="38.25" x14ac:dyDescent="0.25">
      <c r="C8" s="5" t="s">
        <v>0</v>
      </c>
      <c r="D8" s="5" t="s">
        <v>1</v>
      </c>
      <c r="E8" s="5" t="s">
        <v>2</v>
      </c>
      <c r="F8" s="5" t="s">
        <v>3</v>
      </c>
      <c r="G8" s="5" t="s">
        <v>18</v>
      </c>
      <c r="H8" s="5" t="s">
        <v>19</v>
      </c>
      <c r="I8" s="5" t="s">
        <v>20</v>
      </c>
      <c r="J8" s="5" t="s">
        <v>21</v>
      </c>
      <c r="K8" s="5" t="s">
        <v>22</v>
      </c>
    </row>
    <row r="9" spans="3:12" ht="89.25" x14ac:dyDescent="0.25">
      <c r="C9" s="1" t="s">
        <v>6</v>
      </c>
      <c r="D9" s="2">
        <v>202300000000207</v>
      </c>
      <c r="E9" s="1" t="s">
        <v>14</v>
      </c>
      <c r="F9" s="3">
        <v>2208000000</v>
      </c>
      <c r="G9" s="7">
        <v>2162172467.5700002</v>
      </c>
      <c r="H9" s="8">
        <v>1680353182.8700001</v>
      </c>
      <c r="I9" s="8">
        <v>1680353182.8700001</v>
      </c>
      <c r="J9" s="9">
        <f>+H9/F9</f>
        <v>0.76102952122735512</v>
      </c>
      <c r="K9" s="9">
        <v>1</v>
      </c>
    </row>
    <row r="10" spans="3:12" ht="89.25" x14ac:dyDescent="0.25">
      <c r="C10" s="1" t="s">
        <v>6</v>
      </c>
      <c r="D10" s="2">
        <v>202300000000209</v>
      </c>
      <c r="E10" s="6" t="s">
        <v>12</v>
      </c>
      <c r="F10" s="3">
        <v>13431979859</v>
      </c>
      <c r="G10" s="8">
        <v>13279224443.07</v>
      </c>
      <c r="H10" s="8">
        <v>6329821606.1599998</v>
      </c>
      <c r="I10" s="8">
        <v>6329821606.1599998</v>
      </c>
      <c r="J10" s="9">
        <f>+H10/F10</f>
        <v>0.47125008171589455</v>
      </c>
      <c r="K10" s="9">
        <v>1</v>
      </c>
      <c r="L10" s="14"/>
    </row>
    <row r="11" spans="3:12" ht="63.75" x14ac:dyDescent="0.25">
      <c r="C11" s="1" t="s">
        <v>6</v>
      </c>
      <c r="D11" s="2">
        <v>202300000000208</v>
      </c>
      <c r="E11" s="1" t="s">
        <v>13</v>
      </c>
      <c r="F11" s="3">
        <v>1200000000</v>
      </c>
      <c r="G11" s="7">
        <v>1124790632.5999999</v>
      </c>
      <c r="H11" s="7">
        <v>594819718.60000002</v>
      </c>
      <c r="I11" s="7">
        <v>594819718.60000002</v>
      </c>
      <c r="J11" s="9">
        <f>+H11/F11</f>
        <v>0.49568309883333334</v>
      </c>
      <c r="K11" s="9">
        <v>1</v>
      </c>
    </row>
    <row r="12" spans="3:12" x14ac:dyDescent="0.25">
      <c r="C12" s="20" t="s">
        <v>15</v>
      </c>
      <c r="D12" s="21"/>
      <c r="E12" s="22"/>
      <c r="F12" s="12">
        <f>+SUM(F9:F11)</f>
        <v>16839979859</v>
      </c>
      <c r="G12" s="12">
        <f>+SUM(G9:G11)</f>
        <v>16566187543.24</v>
      </c>
      <c r="H12" s="12">
        <f>+SUM(H9:H11)</f>
        <v>8604994507.6299992</v>
      </c>
      <c r="I12" s="12">
        <f>+SUM(I9:I11)</f>
        <v>8604994507.6299992</v>
      </c>
      <c r="J12" s="13">
        <f>+H12/F12</f>
        <v>0.51098603321850911</v>
      </c>
      <c r="K12" s="11"/>
    </row>
    <row r="13" spans="3:12" x14ac:dyDescent="0.25">
      <c r="C13" s="20" t="s">
        <v>16</v>
      </c>
      <c r="D13" s="21"/>
      <c r="E13" s="22"/>
      <c r="F13" s="12">
        <f>+Hoja4!C3+Hoja4!C4+Hoja4!C5+Hoja4!C12</f>
        <v>9538487445</v>
      </c>
      <c r="G13" s="12">
        <f>+Hoja4!D3+Hoja4!D4+Hoja4!D5+Hoja4!D12</f>
        <v>9493589679.6700001</v>
      </c>
      <c r="H13" s="12">
        <f>+Hoja4!E3+Hoja4!E4+Hoja4!E5+Hoja4!E12</f>
        <v>2697974491.9200001</v>
      </c>
      <c r="I13" s="12">
        <f>+Hoja4!F3+Hoja4!F4+Hoja4!F5+Hoja4!F12</f>
        <v>2697974491.9200001</v>
      </c>
      <c r="J13" s="13">
        <f>+H13/F13</f>
        <v>0.28285139624881062</v>
      </c>
      <c r="K13" s="11"/>
    </row>
    <row r="14" spans="3:12" x14ac:dyDescent="0.25">
      <c r="C14" s="20" t="s">
        <v>17</v>
      </c>
      <c r="D14" s="21"/>
      <c r="E14" s="22"/>
      <c r="F14" s="12">
        <f>+Hoja4!C6+Hoja4!C7+Hoja4!C8+Hoja4!C9+Hoja4!C10+Hoja4!C11+Hoja4!C13+Hoja4!C14</f>
        <v>7301492414</v>
      </c>
      <c r="G14" s="12">
        <f>+Hoja4!D6+Hoja4!D7+Hoja4!D8+Hoja4!D9+Hoja4!D10+Hoja4!D11+Hoja4!D13+Hoja4!D14</f>
        <v>7072597863.5699997</v>
      </c>
      <c r="H14" s="12">
        <f>+Hoja4!E6+Hoja4!E7+Hoja4!E8+Hoja4!E9+Hoja4!E10+Hoja4!E11+Hoja4!E13+Hoja4!E14</f>
        <v>5907020015.71</v>
      </c>
      <c r="I14" s="12">
        <f>+Hoja4!F6+Hoja4!F7+Hoja4!F8+Hoja4!F9+Hoja4!F10+Hoja4!F11+Hoja4!F13+Hoja4!F14</f>
        <v>5907020015.71</v>
      </c>
      <c r="J14" s="13">
        <f t="shared" ref="J14" si="0">+H14/F14</f>
        <v>0.80901542873396459</v>
      </c>
      <c r="K14" s="11"/>
    </row>
    <row r="15" spans="3:12" x14ac:dyDescent="0.25">
      <c r="C15" s="10" t="s">
        <v>24</v>
      </c>
    </row>
    <row r="16" spans="3:12" ht="15.75" thickBot="1" x14ac:dyDescent="0.3"/>
    <row r="17" spans="3:11" ht="16.5" thickTop="1" thickBot="1" x14ac:dyDescent="0.3">
      <c r="C17" s="18" t="s">
        <v>7</v>
      </c>
      <c r="D17" s="19"/>
      <c r="E17" s="4" t="s">
        <v>8</v>
      </c>
      <c r="F17" s="18" t="s">
        <v>9</v>
      </c>
      <c r="G17" s="19"/>
      <c r="H17" s="4" t="s">
        <v>10</v>
      </c>
      <c r="I17" s="18" t="s">
        <v>11</v>
      </c>
      <c r="J17" s="19"/>
      <c r="K17" s="4">
        <v>2</v>
      </c>
    </row>
    <row r="18" spans="3:11" ht="15.75" thickTop="1" x14ac:dyDescent="0.25"/>
  </sheetData>
  <mergeCells count="9">
    <mergeCell ref="C17:D17"/>
    <mergeCell ref="F17:G17"/>
    <mergeCell ref="I17:J17"/>
    <mergeCell ref="C4:K4"/>
    <mergeCell ref="C5:K5"/>
    <mergeCell ref="C6:K6"/>
    <mergeCell ref="C12:E12"/>
    <mergeCell ref="C13:E13"/>
    <mergeCell ref="C14:E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5202-2277-426A-B514-3C5336277D25}">
  <dimension ref="A1:F14"/>
  <sheetViews>
    <sheetView workbookViewId="0">
      <selection activeCell="I12" sqref="I12"/>
    </sheetView>
  </sheetViews>
  <sheetFormatPr baseColWidth="10" defaultRowHeight="15" x14ac:dyDescent="0.25"/>
  <cols>
    <col min="2" max="2" width="15" style="23" customWidth="1"/>
    <col min="3" max="3" width="17.140625" customWidth="1"/>
    <col min="4" max="4" width="15" customWidth="1"/>
    <col min="5" max="5" width="14.140625" customWidth="1"/>
    <col min="6" max="6" width="15.42578125" customWidth="1"/>
  </cols>
  <sheetData>
    <row r="1" spans="1:6" ht="15.75" thickBot="1" x14ac:dyDescent="0.3"/>
    <row r="2" spans="1:6" ht="25.5" x14ac:dyDescent="0.25">
      <c r="A2" s="24" t="s">
        <v>26</v>
      </c>
      <c r="B2" s="25" t="s">
        <v>27</v>
      </c>
      <c r="C2" s="25" t="s">
        <v>3</v>
      </c>
      <c r="D2" s="25" t="s">
        <v>18</v>
      </c>
      <c r="E2" s="25" t="s">
        <v>19</v>
      </c>
      <c r="F2" s="26" t="s">
        <v>20</v>
      </c>
    </row>
    <row r="3" spans="1:6" x14ac:dyDescent="0.25">
      <c r="A3" s="27">
        <v>10</v>
      </c>
      <c r="B3" s="28">
        <v>10</v>
      </c>
      <c r="C3" s="3">
        <v>7015487445</v>
      </c>
      <c r="D3" s="3">
        <v>7015487442.79</v>
      </c>
      <c r="E3" s="3">
        <v>807342724.96000004</v>
      </c>
      <c r="F3" s="3">
        <v>807342724.96000004</v>
      </c>
    </row>
    <row r="4" spans="1:6" x14ac:dyDescent="0.25">
      <c r="A4" s="27"/>
      <c r="B4" s="28">
        <v>10</v>
      </c>
      <c r="C4" s="3">
        <v>715000000</v>
      </c>
      <c r="D4" s="3">
        <v>713676103.58000004</v>
      </c>
      <c r="E4" s="3">
        <v>591285987</v>
      </c>
      <c r="F4" s="3">
        <v>591285987</v>
      </c>
    </row>
    <row r="5" spans="1:6" x14ac:dyDescent="0.25">
      <c r="A5" s="27"/>
      <c r="B5" s="28">
        <v>10</v>
      </c>
      <c r="C5" s="3">
        <v>600000000</v>
      </c>
      <c r="D5" s="3">
        <v>595796789.29999995</v>
      </c>
      <c r="E5" s="3">
        <v>557630628.96000004</v>
      </c>
      <c r="F5" s="3">
        <v>557630628.96000004</v>
      </c>
    </row>
    <row r="6" spans="1:6" x14ac:dyDescent="0.25">
      <c r="A6" s="27"/>
      <c r="B6" s="28">
        <v>20</v>
      </c>
      <c r="C6" s="3">
        <v>249253793</v>
      </c>
      <c r="D6" s="3">
        <v>249253714.40000001</v>
      </c>
      <c r="E6" s="3">
        <v>249253714.40000001</v>
      </c>
      <c r="F6" s="3">
        <v>249253714.40000001</v>
      </c>
    </row>
    <row r="7" spans="1:6" x14ac:dyDescent="0.25">
      <c r="A7" s="27"/>
      <c r="B7" s="28">
        <v>20</v>
      </c>
      <c r="C7" s="3">
        <v>1150746207</v>
      </c>
      <c r="D7" s="3">
        <v>1058956783.6799999</v>
      </c>
      <c r="E7" s="3">
        <v>488149622.51999998</v>
      </c>
      <c r="F7" s="3">
        <v>488149622.51999998</v>
      </c>
    </row>
    <row r="8" spans="1:6" x14ac:dyDescent="0.25">
      <c r="A8" s="27"/>
      <c r="B8" s="28">
        <v>21</v>
      </c>
      <c r="C8" s="3">
        <v>701492414</v>
      </c>
      <c r="D8" s="3">
        <v>699158453.37</v>
      </c>
      <c r="E8" s="3">
        <v>689263772.37</v>
      </c>
      <c r="F8" s="3">
        <v>689263772.37</v>
      </c>
    </row>
    <row r="9" spans="1:6" x14ac:dyDescent="0.25">
      <c r="A9" s="27"/>
      <c r="B9" s="28">
        <v>21</v>
      </c>
      <c r="C9" s="3">
        <v>3000000000</v>
      </c>
      <c r="D9" s="3">
        <v>2946895155.9499998</v>
      </c>
      <c r="E9" s="3">
        <v>2946895155.9499998</v>
      </c>
      <c r="F9" s="3">
        <v>2946895155.9499998</v>
      </c>
    </row>
    <row r="10" spans="1:6" x14ac:dyDescent="0.25">
      <c r="A10" s="27">
        <v>11</v>
      </c>
      <c r="B10" s="28">
        <v>20</v>
      </c>
      <c r="C10" s="3">
        <v>260000000</v>
      </c>
      <c r="D10" s="3">
        <v>221530655.59999999</v>
      </c>
      <c r="E10" s="3">
        <v>131182023.59999999</v>
      </c>
      <c r="F10" s="3">
        <v>131182023.59999999</v>
      </c>
    </row>
    <row r="11" spans="1:6" x14ac:dyDescent="0.25">
      <c r="A11" s="27"/>
      <c r="B11" s="28">
        <v>20</v>
      </c>
      <c r="C11" s="3">
        <v>940000000</v>
      </c>
      <c r="D11" s="3">
        <v>903259977</v>
      </c>
      <c r="E11" s="3">
        <v>463637695</v>
      </c>
      <c r="F11" s="3">
        <v>463637695</v>
      </c>
    </row>
    <row r="12" spans="1:6" x14ac:dyDescent="0.25">
      <c r="A12" s="27">
        <v>12</v>
      </c>
      <c r="B12" s="28">
        <v>10</v>
      </c>
      <c r="C12" s="3">
        <v>1208000000</v>
      </c>
      <c r="D12" s="3">
        <v>1168629344</v>
      </c>
      <c r="E12" s="3">
        <v>741715151</v>
      </c>
      <c r="F12" s="3">
        <v>741715151</v>
      </c>
    </row>
    <row r="13" spans="1:6" x14ac:dyDescent="0.25">
      <c r="A13" s="27"/>
      <c r="B13" s="28">
        <v>20</v>
      </c>
      <c r="C13" s="3">
        <v>750000000</v>
      </c>
      <c r="D13" s="3">
        <v>749676947.57000005</v>
      </c>
      <c r="E13" s="3">
        <v>749676947.57000005</v>
      </c>
      <c r="F13" s="3">
        <v>749676947.57000005</v>
      </c>
    </row>
    <row r="14" spans="1:6" x14ac:dyDescent="0.25">
      <c r="A14" s="27"/>
      <c r="B14" s="28">
        <v>20</v>
      </c>
      <c r="C14" s="3">
        <v>250000000</v>
      </c>
      <c r="D14" s="3">
        <v>243866176</v>
      </c>
      <c r="E14" s="3">
        <v>188961084.30000001</v>
      </c>
      <c r="F14" s="3">
        <v>188961084.30000001</v>
      </c>
    </row>
  </sheetData>
  <mergeCells count="3">
    <mergeCell ref="A3:A9"/>
    <mergeCell ref="A10:A11"/>
    <mergeCell ref="A12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SEG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ESTADISTICA ETITC</cp:lastModifiedBy>
  <dcterms:created xsi:type="dcterms:W3CDTF">2020-09-28T20:27:55Z</dcterms:created>
  <dcterms:modified xsi:type="dcterms:W3CDTF">2025-02-21T21:31:17Z</dcterms:modified>
</cp:coreProperties>
</file>